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mc:AlternateContent xmlns:mc="http://schemas.openxmlformats.org/markup-compatibility/2006">
    <mc:Choice Requires="x15">
      <x15ac:absPath xmlns:x15ac="http://schemas.microsoft.com/office/spreadsheetml/2010/11/ac" url="C:\Users\DAVD\Downloads\"/>
    </mc:Choice>
  </mc:AlternateContent>
  <xr:revisionPtr revIDLastSave="0" documentId="13_ncr:1_{2DBCE516-393C-432B-8C14-8711B220971B}" xr6:coauthVersionLast="47" xr6:coauthVersionMax="47" xr10:uidLastSave="{00000000-0000-0000-0000-000000000000}"/>
  <bookViews>
    <workbookView xWindow="-108" yWindow="-108" windowWidth="23256" windowHeight="12456" tabRatio="609" firstSheet="2" activeTab="2" xr2:uid="{00000000-000D-0000-FFFF-FFFF00000000}"/>
  </bookViews>
  <sheets>
    <sheet name="Listas" sheetId="15" state="hidden" r:id="rId1"/>
    <sheet name="Fórmula" sheetId="17" state="hidden" r:id="rId2"/>
    <sheet name="Riesgos de corrupción" sheetId="34" r:id="rId3"/>
    <sheet name="Hoja1" sheetId="33" state="hidden" r:id="rId4"/>
  </sheets>
  <definedNames>
    <definedName name="_xlnm._FilterDatabase" localSheetId="2" hidden="1">'Riesgos de corrupción'!$A$1:$BQ$12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H32" i="34" l="1"/>
  <c r="AI32" i="34" s="1"/>
  <c r="AF32" i="34"/>
  <c r="AW31" i="34"/>
  <c r="AH31" i="34"/>
  <c r="AI31" i="34" s="1"/>
  <c r="AU31" i="34" s="1"/>
  <c r="AV31" i="34" s="1"/>
  <c r="AF31" i="34"/>
  <c r="AA31" i="34"/>
  <c r="V31" i="34"/>
  <c r="R31" i="34"/>
  <c r="P31" i="34"/>
  <c r="U31" i="34" s="1"/>
  <c r="X31" i="34" s="1"/>
  <c r="N31" i="34"/>
  <c r="L31" i="34"/>
  <c r="AH30" i="34"/>
  <c r="AI30" i="34" s="1"/>
  <c r="AF30" i="34"/>
  <c r="AI29" i="34"/>
  <c r="AH29" i="34"/>
  <c r="AF29" i="34"/>
  <c r="AH28" i="34"/>
  <c r="AF28" i="34"/>
  <c r="AI28" i="34" s="1"/>
  <c r="AI27" i="34"/>
  <c r="AH27" i="34"/>
  <c r="AF27" i="34"/>
  <c r="AW26" i="34"/>
  <c r="AI26" i="34"/>
  <c r="AU26" i="34" s="1"/>
  <c r="AH26" i="34"/>
  <c r="AF26" i="34"/>
  <c r="AA26" i="34"/>
  <c r="AV26" i="34" s="1"/>
  <c r="R26" i="34"/>
  <c r="P26" i="34"/>
  <c r="N26" i="34"/>
  <c r="U26" i="34" s="1"/>
  <c r="X26" i="34" s="1"/>
  <c r="L26" i="34"/>
  <c r="V26" i="34" s="1"/>
  <c r="AH25" i="34"/>
  <c r="AI25" i="34" s="1"/>
  <c r="AF25" i="34"/>
  <c r="AW24" i="34"/>
  <c r="AH24" i="34"/>
  <c r="AI24" i="34" s="1"/>
  <c r="AU24" i="34" s="1"/>
  <c r="AF24" i="34"/>
  <c r="AA24" i="34"/>
  <c r="AV24" i="34" s="1"/>
  <c r="Y24" i="34"/>
  <c r="R24" i="34"/>
  <c r="P24" i="34"/>
  <c r="U24" i="34" s="1"/>
  <c r="N24" i="34"/>
  <c r="L24" i="34"/>
  <c r="V24" i="34" s="1"/>
  <c r="W24" i="34" s="1"/>
  <c r="AH23" i="34"/>
  <c r="AI23" i="34" s="1"/>
  <c r="AF23" i="34"/>
  <c r="AI22" i="34"/>
  <c r="AH22" i="34"/>
  <c r="AF22" i="34"/>
  <c r="AI21" i="34"/>
  <c r="AH21" i="34"/>
  <c r="AF21" i="34"/>
  <c r="AH20" i="34"/>
  <c r="AF20" i="34"/>
  <c r="AI20" i="34" s="1"/>
  <c r="AW19" i="34"/>
  <c r="AI19" i="34"/>
  <c r="AU19" i="34" s="1"/>
  <c r="AH19" i="34"/>
  <c r="AF19" i="34"/>
  <c r="AA19" i="34"/>
  <c r="AV19" i="34" s="1"/>
  <c r="Y19" i="34"/>
  <c r="R19" i="34"/>
  <c r="U19" i="34" s="1"/>
  <c r="P19" i="34"/>
  <c r="N19" i="34"/>
  <c r="L19" i="34"/>
  <c r="V19" i="34" s="1"/>
  <c r="W19" i="34" s="1"/>
  <c r="AT18" i="34"/>
  <c r="AR18" i="34"/>
  <c r="AK18" i="34"/>
  <c r="AJ18" i="34"/>
  <c r="AI18" i="34"/>
  <c r="AH18" i="34"/>
  <c r="AF18" i="34"/>
  <c r="AI17" i="34"/>
  <c r="AH17" i="34"/>
  <c r="AF17" i="34"/>
  <c r="AW16" i="34"/>
  <c r="AH16" i="34"/>
  <c r="AF16" i="34"/>
  <c r="AI16" i="34" s="1"/>
  <c r="Y16" i="34"/>
  <c r="R16" i="34"/>
  <c r="P16" i="34"/>
  <c r="U16" i="34" s="1"/>
  <c r="N16" i="34"/>
  <c r="L16" i="34"/>
  <c r="V16" i="34" s="1"/>
  <c r="AW15" i="34"/>
  <c r="AH15" i="34"/>
  <c r="AI15" i="34" s="1"/>
  <c r="AF15" i="34"/>
  <c r="AA15" i="34"/>
  <c r="Y15" i="34"/>
  <c r="R15" i="34"/>
  <c r="P15" i="34"/>
  <c r="N15" i="34"/>
  <c r="U15" i="34" s="1"/>
  <c r="L15" i="34"/>
  <c r="V15" i="34" s="1"/>
  <c r="W15" i="34" s="1"/>
  <c r="AH14" i="34"/>
  <c r="AI14" i="34" s="1"/>
  <c r="AF14" i="34"/>
  <c r="AW13" i="34"/>
  <c r="AH13" i="34"/>
  <c r="AI13" i="34" s="1"/>
  <c r="AF13" i="34"/>
  <c r="AA13" i="34"/>
  <c r="AU13" i="34" s="1"/>
  <c r="AV13" i="34" s="1"/>
  <c r="Y13" i="34"/>
  <c r="V13" i="34"/>
  <c r="W13" i="34" s="1"/>
  <c r="R13" i="34"/>
  <c r="P13" i="34"/>
  <c r="N13" i="34"/>
  <c r="U13" i="34" s="1"/>
  <c r="L13" i="34"/>
  <c r="AH12" i="34"/>
  <c r="AF12" i="34"/>
  <c r="AH11" i="34"/>
  <c r="AI11" i="34" s="1"/>
  <c r="AF11" i="34"/>
  <c r="AH10" i="34"/>
  <c r="AF10" i="34"/>
  <c r="R10" i="34"/>
  <c r="P10" i="34"/>
  <c r="N10" i="34"/>
  <c r="L10" i="34"/>
  <c r="V10" i="34" s="1"/>
  <c r="BD9" i="34"/>
  <c r="BA9" i="34"/>
  <c r="AW9" i="34"/>
  <c r="AH9" i="34"/>
  <c r="AF9" i="34"/>
  <c r="AA9" i="34"/>
  <c r="Y9" i="34"/>
  <c r="R9" i="34"/>
  <c r="P9" i="34"/>
  <c r="N9" i="34"/>
  <c r="L9" i="34"/>
  <c r="V9" i="34" s="1"/>
  <c r="W9" i="34" s="1"/>
  <c r="BD8" i="34"/>
  <c r="BA8" i="34"/>
  <c r="AH8" i="34"/>
  <c r="AF8" i="34"/>
  <c r="BD7" i="34"/>
  <c r="BA7" i="34"/>
  <c r="AH7" i="34"/>
  <c r="AF7" i="34"/>
  <c r="AI7" i="34" s="1"/>
  <c r="BD6" i="34"/>
  <c r="BA6" i="34"/>
  <c r="AH6" i="34"/>
  <c r="AF6" i="34"/>
  <c r="BD5" i="34"/>
  <c r="BA5" i="34"/>
  <c r="AH5" i="34"/>
  <c r="AF5" i="34"/>
  <c r="BD4" i="34"/>
  <c r="BA4" i="34"/>
  <c r="AW4" i="34"/>
  <c r="AH4" i="34"/>
  <c r="AF4" i="34"/>
  <c r="R4" i="34"/>
  <c r="P4" i="34"/>
  <c r="N4" i="34"/>
  <c r="L4" i="34"/>
  <c r="V4" i="34" s="1"/>
  <c r="AV32" i="34" l="1"/>
  <c r="AU32" i="34"/>
  <c r="AU27" i="34"/>
  <c r="AV27" i="34" s="1"/>
  <c r="AU25" i="34"/>
  <c r="AV25" i="34" s="1"/>
  <c r="AU20" i="34"/>
  <c r="AV20" i="34"/>
  <c r="Z16" i="34"/>
  <c r="AA16" i="34" s="1"/>
  <c r="W16" i="34"/>
  <c r="AU15" i="34"/>
  <c r="AV15" i="34" s="1"/>
  <c r="AU14" i="34"/>
  <c r="AV14" i="34" s="1"/>
  <c r="U9" i="34"/>
  <c r="AI9" i="34"/>
  <c r="AI10" i="34"/>
  <c r="U10" i="34"/>
  <c r="X10" i="34" s="1"/>
  <c r="Y10" i="34" s="1"/>
  <c r="AI12" i="34"/>
  <c r="U4" i="34"/>
  <c r="X4" i="34" s="1"/>
  <c r="Y4" i="34" s="1"/>
  <c r="AI5" i="34"/>
  <c r="AU9" i="34"/>
  <c r="AV9" i="34" s="1"/>
  <c r="AI4" i="34"/>
  <c r="AI6" i="34"/>
  <c r="AI8" i="34"/>
  <c r="W10" i="34"/>
  <c r="W4" i="34"/>
  <c r="AU28" i="34" l="1"/>
  <c r="AV28" i="34" s="1"/>
  <c r="AU21" i="34"/>
  <c r="AV21" i="34" s="1"/>
  <c r="AU16" i="34"/>
  <c r="AV16" i="34" s="1"/>
  <c r="Z10" i="34"/>
  <c r="AA10" i="34" s="1"/>
  <c r="AU10" i="34" s="1"/>
  <c r="AV10" i="34" s="1"/>
  <c r="AW10" i="34" s="1"/>
  <c r="Z4" i="34"/>
  <c r="AA4" i="34" s="1"/>
  <c r="AU4" i="34" s="1"/>
  <c r="AU29" i="34" l="1"/>
  <c r="AV29" i="34" s="1"/>
  <c r="AU22" i="34"/>
  <c r="AV22" i="34" s="1"/>
  <c r="AV17" i="34"/>
  <c r="AU17" i="34"/>
  <c r="AV4" i="34"/>
  <c r="AU5" i="34" s="1"/>
  <c r="AV5" i="34" s="1"/>
  <c r="AU30" i="34" l="1"/>
  <c r="AV30" i="34" s="1"/>
  <c r="AU23" i="34"/>
  <c r="AV23" i="34" s="1"/>
  <c r="AV18" i="34"/>
  <c r="AU18" i="34"/>
  <c r="AU6" i="34"/>
  <c r="AV6" i="34" s="1"/>
  <c r="AU7" i="34" l="1"/>
  <c r="AV7" i="34" s="1"/>
  <c r="AU8" i="34" l="1"/>
  <c r="AV8" i="34" s="1"/>
  <c r="C26" i="17" l="1"/>
  <c r="C3" i="17"/>
  <c r="C4" i="17"/>
  <c r="C5" i="17"/>
  <c r="C6" i="17"/>
  <c r="C7" i="17"/>
  <c r="C8" i="17"/>
  <c r="C9" i="17"/>
  <c r="C10" i="17"/>
  <c r="C11" i="17"/>
  <c r="C12" i="17"/>
  <c r="C13" i="17"/>
  <c r="C14" i="17"/>
  <c r="C15" i="17"/>
  <c r="C16" i="17"/>
  <c r="C17" i="17"/>
  <c r="C18" i="17"/>
  <c r="C19" i="17"/>
  <c r="C20" i="17"/>
  <c r="C21" i="17"/>
  <c r="C22" i="17"/>
  <c r="C23" i="17"/>
  <c r="C24" i="17"/>
  <c r="C25" i="17"/>
  <c r="C2" i="17"/>
</calcChain>
</file>

<file path=xl/sharedStrings.xml><?xml version="1.0" encoding="utf-8"?>
<sst xmlns="http://schemas.openxmlformats.org/spreadsheetml/2006/main" count="1003" uniqueCount="451">
  <si>
    <t>Área de impacto</t>
  </si>
  <si>
    <t>Factor de riesgo</t>
  </si>
  <si>
    <t>Clasificación del riesgo</t>
  </si>
  <si>
    <t>Probabilidad</t>
  </si>
  <si>
    <t>Nivel de impacto</t>
  </si>
  <si>
    <t>Tipo de control</t>
  </si>
  <si>
    <t>Tipo de riesgo</t>
  </si>
  <si>
    <t>Documentación</t>
  </si>
  <si>
    <t>Frecuencia</t>
  </si>
  <si>
    <t>Tratamiento</t>
  </si>
  <si>
    <t>Activo de información</t>
  </si>
  <si>
    <t>Criterio afectado</t>
  </si>
  <si>
    <t>Procesos</t>
  </si>
  <si>
    <t>Afectación económica</t>
  </si>
  <si>
    <t>Afectación reputacional</t>
  </si>
  <si>
    <t>Interrupción de la operación</t>
  </si>
  <si>
    <t>Periodicidad</t>
  </si>
  <si>
    <t>Evento externo</t>
  </si>
  <si>
    <t>Daños a activos fijos / eventos externos</t>
  </si>
  <si>
    <t>Muy baja</t>
  </si>
  <si>
    <t>Leve</t>
  </si>
  <si>
    <t>Correctivo</t>
  </si>
  <si>
    <t>Ambiental</t>
  </si>
  <si>
    <t>Documentado</t>
  </si>
  <si>
    <t>Continua</t>
  </si>
  <si>
    <t>Aceptar</t>
  </si>
  <si>
    <t>Hardware</t>
  </si>
  <si>
    <t>Confidencialidad</t>
  </si>
  <si>
    <t>Atención y Servicio al Cliente</t>
  </si>
  <si>
    <t>Menor al 1% del patrimonio de la Lotería de Bogotá</t>
  </si>
  <si>
    <t>El riesgo afecta la imagen de algún área de la organización</t>
  </si>
  <si>
    <t>Interrupción de la operación por menos de un día</t>
  </si>
  <si>
    <t>Diaria</t>
  </si>
  <si>
    <t>Financiero</t>
  </si>
  <si>
    <t>Ejecución y administración de procesos</t>
  </si>
  <si>
    <t>Baja</t>
  </si>
  <si>
    <t>Menor</t>
  </si>
  <si>
    <t>Detectivo</t>
  </si>
  <si>
    <t>Contractual</t>
  </si>
  <si>
    <t>Sin documentar</t>
  </si>
  <si>
    <t>Aleatoria</t>
  </si>
  <si>
    <t>Evitar</t>
  </si>
  <si>
    <t>Software</t>
  </si>
  <si>
    <t>Disponibilidad</t>
  </si>
  <si>
    <t>Control, Inspección y Fiscalización</t>
  </si>
  <si>
    <t>Entre el 1% y el 3% del patrimonio de la Lotería de Bogotá</t>
  </si>
  <si>
    <t>El riesgo afecta la imagen de la entidad internamente, de conocimiento general nivel interno, de junta directiva y accionistas y/o de proveedores</t>
  </si>
  <si>
    <t>Interrupción de la operación por un día completo</t>
  </si>
  <si>
    <t>Semanal</t>
  </si>
  <si>
    <t>Afectación económica y reputacional</t>
  </si>
  <si>
    <t>Infraestructura</t>
  </si>
  <si>
    <t>Fallas tecnológicas</t>
  </si>
  <si>
    <t>Media</t>
  </si>
  <si>
    <t>Moderado</t>
  </si>
  <si>
    <t>Preventivo</t>
  </si>
  <si>
    <t>Corrupción</t>
  </si>
  <si>
    <t>Mitigar</t>
  </si>
  <si>
    <t>Servicios</t>
  </si>
  <si>
    <t>Integridad</t>
  </si>
  <si>
    <t>Evaluación Independiente y Control a la Gestión</t>
  </si>
  <si>
    <t>Entre el 3% y el 6% del patrimonio de la Lotería de Bogotá</t>
  </si>
  <si>
    <t>El riesgo afecta la imagen de la entidad con algunos usuarios de relevancia frente al logro de los objetivos</t>
  </si>
  <si>
    <t>Interrupción de la operación mayor a 1 día y menor a 2 días</t>
  </si>
  <si>
    <t>Mensual</t>
  </si>
  <si>
    <t>Fraude externo</t>
  </si>
  <si>
    <t>Alta</t>
  </si>
  <si>
    <t>Mayor</t>
  </si>
  <si>
    <t>Estratégico</t>
  </si>
  <si>
    <t>Reducir</t>
  </si>
  <si>
    <t>Documental</t>
  </si>
  <si>
    <t>NA</t>
  </si>
  <si>
    <t>Explotación de JSA</t>
  </si>
  <si>
    <t>Entre el 6% y el 10% del patrimonio de la Lotería de Bogotá</t>
  </si>
  <si>
    <t>El riesgo afecta la imagen de la entidad con efecto publicitario sostenido a nivel de sector administrativo, nivel departamental o municipal</t>
  </si>
  <si>
    <t>Interrupción de la operación por dos días completos</t>
  </si>
  <si>
    <t>Bimestral</t>
  </si>
  <si>
    <t>Talento humano</t>
  </si>
  <si>
    <t>Fraude interno</t>
  </si>
  <si>
    <t>Muy alta</t>
  </si>
  <si>
    <t>Catastrófico</t>
  </si>
  <si>
    <t>Transferir</t>
  </si>
  <si>
    <t>Confidencialidad e integridad</t>
  </si>
  <si>
    <t>Gestión de Bienes y Servicios</t>
  </si>
  <si>
    <t>Mayor al 10% del patrimonio de la Lotería de Bogotá</t>
  </si>
  <si>
    <t>El riesgo afecta la imagen de la entidad a nivel nacional, con efecto publicitario sostenido a nivel país</t>
  </si>
  <si>
    <t>Interrupción de la operación por más de dos días</t>
  </si>
  <si>
    <t>Trimestral</t>
  </si>
  <si>
    <t>Tecnología</t>
  </si>
  <si>
    <t>Relaciones laborales</t>
  </si>
  <si>
    <t>Gestión</t>
  </si>
  <si>
    <t>Hardware y software</t>
  </si>
  <si>
    <t>Gestión de Comunicaciones</t>
  </si>
  <si>
    <t>Semestral</t>
  </si>
  <si>
    <t>Usuarios, productos y prácticas</t>
  </si>
  <si>
    <t>Hardware, software y servicios</t>
  </si>
  <si>
    <t>Gestión del Talento Humano</t>
  </si>
  <si>
    <t>Anual</t>
  </si>
  <si>
    <t>Fraude interno y externo</t>
  </si>
  <si>
    <t>Seguridad de la información</t>
  </si>
  <si>
    <t>Gestión Documental</t>
  </si>
  <si>
    <t>Seguridad y Salud en el Trabajo</t>
  </si>
  <si>
    <t>Gestión Financiera y Contable</t>
  </si>
  <si>
    <t>Tecnológico</t>
  </si>
  <si>
    <t>Gestión Jurídica</t>
  </si>
  <si>
    <t>Soborno</t>
  </si>
  <si>
    <t>Gestión Tecnologías e Información</t>
  </si>
  <si>
    <t>Planeación y Direccionamiento Estratégico</t>
  </si>
  <si>
    <t>Recaudo</t>
  </si>
  <si>
    <t>Proceso</t>
  </si>
  <si>
    <t>Responsable</t>
  </si>
  <si>
    <t>Secretaria General</t>
  </si>
  <si>
    <t>Riesgo inherente</t>
  </si>
  <si>
    <t>%</t>
  </si>
  <si>
    <t>Bajo</t>
  </si>
  <si>
    <t>Alto</t>
  </si>
  <si>
    <t>Extremo</t>
  </si>
  <si>
    <t>IDENTIFICACIÓN DEL RIESGO</t>
  </si>
  <si>
    <t>VALORACIÓN RIESGO INHERENTE</t>
  </si>
  <si>
    <t>VALORACIÓN DE CONTROLES</t>
  </si>
  <si>
    <t>RIESGO RESIDUAL</t>
  </si>
  <si>
    <t>Control</t>
  </si>
  <si>
    <t>Descripción del control</t>
  </si>
  <si>
    <t>Atributos de eficiencia</t>
  </si>
  <si>
    <t>Valoración control</t>
  </si>
  <si>
    <t>Atributos informativos</t>
  </si>
  <si>
    <t>Riesgo residual</t>
  </si>
  <si>
    <t>Plan de Acción</t>
  </si>
  <si>
    <t>Fecha Inicio</t>
  </si>
  <si>
    <t>Fecha Fin</t>
  </si>
  <si>
    <t>Entregable</t>
  </si>
  <si>
    <t>Seguimiento y monitoreo</t>
  </si>
  <si>
    <t>Objetivo Estratégico</t>
  </si>
  <si>
    <t>Causas</t>
  </si>
  <si>
    <t>Descripción del riesgo</t>
  </si>
  <si>
    <t>Consecuencias</t>
  </si>
  <si>
    <t>Nivel de ocurrencia (Por año)</t>
  </si>
  <si>
    <t>Porcentaje de probabilidad</t>
  </si>
  <si>
    <t>Activo de información afectado</t>
  </si>
  <si>
    <t>% Impacto</t>
  </si>
  <si>
    <t>Probabilidad inherente</t>
  </si>
  <si>
    <t>Impacto inherente</t>
  </si>
  <si>
    <t>Zona de riesgo Inherente</t>
  </si>
  <si>
    <t>Justificación de valoración en probabilidad e impacto</t>
  </si>
  <si>
    <t>Peso</t>
  </si>
  <si>
    <t>Implementación</t>
  </si>
  <si>
    <t>¿Información confiable?</t>
  </si>
  <si>
    <t>Decisión sobre desviaciones</t>
  </si>
  <si>
    <t>Soporte</t>
  </si>
  <si>
    <t>¿Tiene autoridad y función ?</t>
  </si>
  <si>
    <t>Fecha de corte</t>
  </si>
  <si>
    <t>Avance cualitativo</t>
  </si>
  <si>
    <t>Enlace de evidencias</t>
  </si>
  <si>
    <t>SI</t>
  </si>
  <si>
    <t>Manual</t>
  </si>
  <si>
    <t>Confiable</t>
  </si>
  <si>
    <t>Asignado</t>
  </si>
  <si>
    <t>Adecuado</t>
  </si>
  <si>
    <t>NO</t>
  </si>
  <si>
    <t>Profesional unidad de apuestas</t>
  </si>
  <si>
    <t>1. Falta de claridad, coherencia y objetividad de los estudios previos y pliego de condiciones.
2. Ausencia de rigurosidad en los controles en la evaluación y adjudicación del proceso licitatorio.
3. Ofrecimiento de dádivas en la adjudicación.
4. Presiones indebídas de terceros con poder político y/o económico.</t>
  </si>
  <si>
    <t>RC-01</t>
  </si>
  <si>
    <t>Posibilidad de afectación reputacional y economica por otorgar contrato de concesión para operar el chance con incumplimiento de requisitos con el fin de beneficiar a un tercero</t>
  </si>
  <si>
    <t>1. Demandas al proceso licitatorio.
2. Procesos disciplinarios, fiscales y penales.
3. No explotación del chance (Quedarse sin contrato).
4. Disminución de ingresos y transferencias a la salud.</t>
  </si>
  <si>
    <t>El riesgo afecta la imagen de la entidad a nivel nacional, con efecto publicitario sistenido a nivel país</t>
  </si>
  <si>
    <t>La probabilidad se diligenció teniendo en cuenta la línea base que ofrece la Política de Riesgos de la Lotería.
El impacto se calculó teniendo en cuenta que el 1% del valor del contrato es mayor al 10% del patrimonio de la Lotería de Bogotá.
Debido al posible escándalo de corrupción, la afectación reputacional es catastrófica, y la materialización del riesgo puede interrumpir la operación por más de dos días.</t>
  </si>
  <si>
    <t>Revisión de los estudios, documentos previos y pre pliegos.</t>
  </si>
  <si>
    <t>La subgerencia General y la Secretaría General, en apoyo con las áreas de Apuestas , Sistemas y CONTROL INTERNO deben presentar ante el Comité de Contratación, los  estudios previos y los Pliegos de Condiciones, los cuales  deberán contener como mínimo la siguiente información:
1. La descripción técnica, detallada y completa del bien, obra o servicio objeto del contrato, y el alcance del objeto.
2. Presupuesto, valor estimado de la contratación, el plazo, la forma de pago y la determinación de si debe haber lugar a la entrega de anticipo. 
3. Modalidad de Contratación. no aplica para los contratos por tienda virtual.
4. Los criterios de idoneidad y/o de calificación, así como la metodología de los mismos.
5. Las garantías exigidas en el Proceso de Contratación, en caso de que aplique, y sus condiciones.
6. Los términos y condiciones de ejecución del contrato. 
7. El cronograma. 
8. Anexos del proceso, entre otros: (i) Carta de presentación de la oferta, (ii) Presentación de información financiera, (iii) Presentación de oferta económica, (vi) Las declaraciones de lavado de activos, (v) la conformación de consorcio, o unión temporal, (vi) Cumplimiento de especificaciones técnicas (cuando aplique).</t>
  </si>
  <si>
    <t>El líder del área dueño de le necesidad debe solicitar a su equipo 
Para los procesos igual o mayor a 1000SMMLV se debe contar con la aprobación del Gerente General.</t>
  </si>
  <si>
    <t>Manual de Contratación
Procedimiento de Licitación</t>
  </si>
  <si>
    <t>Cada vez que se elaboran estudios previos y pliego de condiciones</t>
  </si>
  <si>
    <t>Acta del CIGD donde se presentaron estudios previos y pliegos de condiciones</t>
  </si>
  <si>
    <t>Líder del área dueña de la necesidad</t>
  </si>
  <si>
    <t>Presentar en el CIGD los estudios previos y pliegos de condiciones, con mínimo los ítems establecidos en el control</t>
  </si>
  <si>
    <t>Actividad Cerrada, puesto que se realiza cada cinco (5) años para la concesión del juego de Apuestas Permanentes o Chance.</t>
  </si>
  <si>
    <t xml:space="preserve">La unidad solicita la eliminacion de este riesgo, ya que la actividad esta cerrada por la nueva concecion de juego de apuestas permantes o chance. </t>
  </si>
  <si>
    <t>Revisión de los pliegos de condiciones</t>
  </si>
  <si>
    <t>El Secretario General  de acuerdo con el manual de contratación realizará el control de legalidad, cualquier área podrá realizar observaciones a los pliegos.
Cualquier adenda que implique modificación a las condiciones iniciales de los pliegos deberá ser sometidos a Comité Institucional de Gestión y Desempeño, las cuales deben ser aprobadas por cada uno de los integrantes.</t>
  </si>
  <si>
    <t>Los procesos cuyo valor sea igual o mayor 1.000 S.M.M.L.V., deben contar con la previa aprobación del Gerente</t>
  </si>
  <si>
    <t>Correo electrónico sobre observaciones realizadas por las áreas</t>
  </si>
  <si>
    <t>Presentar ante el CIGD las propuestas a las adendas que impliquen modificación a las condiciones iniciales de los pliegos.</t>
  </si>
  <si>
    <t>Evaluar propuestas</t>
  </si>
  <si>
    <t>El Gerente General, Subgerente General o Secretario General designará el Comité Evaluador de acuerdo con lo establecido en la norma complementaria No. 4 del Manual de Contratación.  
El coordinador del Comité de Evaluación consolidará la evaluación y calificación de las propuestas en un informe de evaluación el cual deberá contener como mínimo la fecha de recibo de propuestas, la identificación de los proponentes, el consolidado de las evaluaciones técnicas, jurídicas y financieras y la calificación de las propuestas con el orden de elegibilidad y su recomendación de a quien contratar. 
El informe de las evaluaciones y calificaciones deberán ser entregadas a la Oficina de Control Interno.
Convocado el  Comité de Contratación, el Comité Evaluador presentará  informe y el Comité de Contratación, coadyuvará la recomendación de asignación efectuada por el Comité Evaluador y se publicará o comunicará a través de los mecanismos establecidos en la norma complementaria "Publicación y comunicación ". El Comité de Contratación coadyuvará los informes de evaluación de los procesos contractuales rendidos por el Comité Evaluador de manera previa a su publicación y/o comunicación. De otra parte conocerá y/o coadyuvará las respuestas a las observaciones presentadas al o los informes de evaluación de los procesos contractuales de manera previa a su publicación y/o comunicación, sólo en la medida en que cambie el resultado del respectivo informe producto de tales observaciones. Norma Complementaria 5 Comité de Contratación.</t>
  </si>
  <si>
    <t xml:space="preserve">Publicación de resultados evaluación en la página WEB. Los proponentes podrán presentar observaciones al informe a través del email corporativo dentro del término señalado en el cronograma.
El Comité Evaluador,  dará respuesta a las observaciones efectuadas por los porponentes (si aplica) y realizará el informe final de evaluación que contiene las respuestas a las mismas a través del documento que se  publicará en la  Página Web. </t>
  </si>
  <si>
    <t>Cada vez que se deba evaluar propuestas</t>
  </si>
  <si>
    <t>Informe de las evaluaciones y calificaciones
Actas del Comité de Contratación</t>
  </si>
  <si>
    <t>Comité evaluador</t>
  </si>
  <si>
    <t>Presentar ante la Oficina de Control Interno el informe de las evaluaciones y calificaciones</t>
  </si>
  <si>
    <t>Revisar y verificar documentación que soporta la contratación y la minuta del contrato</t>
  </si>
  <si>
    <t>Secretaría General debe revisar y verificar documentos que soportan la contratación y proyectar minuta del contrato, y remitirla a cada una de las áreas participantes o responsables, para su aprobación. 
Una vez cumplidos todos los requisitos se elabora la minuta del contrato</t>
  </si>
  <si>
    <t xml:space="preserve"> Si no se adjuntan los documentos para la elaboración del contrato se solicitarán al área interesada.</t>
  </si>
  <si>
    <t>Cada vez que se elabora un contrato</t>
  </si>
  <si>
    <t>Minuta del contrato</t>
  </si>
  <si>
    <t>Elaboración de minuta del contrato, a partir de documentos que soportan la contratación, y enviar minuta a áreas participantes.</t>
  </si>
  <si>
    <t>Revisar y aprobar póliza de garantía</t>
  </si>
  <si>
    <t>Secretaría General deberá revisar y aprobar la garantía de acuerdo con el contrato.</t>
  </si>
  <si>
    <t>Si la póliza no está conforme al contrato se requiere al contratista para que se aclare o modifique la póliza.</t>
  </si>
  <si>
    <t>Procedimiento Contratación abierta PRO.103.233
Procedimiento Contratación directa PRO.103.383
Procedimiento Contratación privada PRO.103.384</t>
  </si>
  <si>
    <t>Cada vez que se allega la políza de garantia al contrato</t>
  </si>
  <si>
    <t>Póliza de contrato</t>
  </si>
  <si>
    <t>Solicitud, revisión y aprobación de póliza contractual</t>
  </si>
  <si>
    <t>1. Ofrecimiento de dádivas en el trámite.
2. Presiones indebidas de terceros.
3. Soportes del trámite incompletos, adulterados.</t>
  </si>
  <si>
    <t>RC-02</t>
  </si>
  <si>
    <t>Posibilidad de afectación económica y reputacional por generar autorización de promocionales y rifas con incumplimiento de requisitos con el fin de beneficiar a un tercero</t>
  </si>
  <si>
    <t>1. Demandas al proceso.
2. Procesos disciplinarios, fiscales y penales.</t>
  </si>
  <si>
    <t>MODERADO</t>
  </si>
  <si>
    <t>En probabilidad se determina el riesgo de carácter semanal, y debido a que nunca se ha materializado, se califica su nivel de ocurrencia en cero.
Frente al impacto económico y reputacional, en ambos casos es leve, según las escalas de valoración del impacto.</t>
  </si>
  <si>
    <t>Revisión y validación de los documentos suministrados por el solicitante y verificar el cumplimiento de los requisitos exigidos por la ley</t>
  </si>
  <si>
    <t>El profesional  de la Unidad de Apuestas cada vez que se radica una solicitud debe revisar y validar cada uno de los documentos soporte de dicha solicitud. Esta revisión debe estar efectuada en terminos de completitud de acuerdo a la lista de chequeo vigente y en cuanto a su calidad se debe revisar los requisitos definidos en el marco legal y los expuestos en el respectivo instructivo.</t>
  </si>
  <si>
    <t>Si existen inconsistencias el profesional 3 de la unidad de apuestas debe requerir al solicitante las correcciones o aclaraciones pertinentes.</t>
  </si>
  <si>
    <t>Instructivo solicitud juegos promocionales y rifas (web) 
https://www.loteriadebogota.com/wp-content/uploads/files/promocionales/instructivo_solicitud.pdf
Decreto 1068 de 2015
Decreto 2104 de 2016
Procedimiento autorización y emisión de concepto PRO-420-191-10</t>
  </si>
  <si>
    <t>Cada vez que exista solicitud</t>
  </si>
  <si>
    <t>Plataforma de Juegos Promocionales y Rifas</t>
  </si>
  <si>
    <t>Profesional III de apuestas</t>
  </si>
  <si>
    <t>Desarrollar e implementar una mejora en el aplicativo de promocionales para que la revisión por parte de los funcionarios de la Lotería y los diferentes requerimientos al solicitante queden operados y registrados dentro del sistema o aplicativo.</t>
  </si>
  <si>
    <t xml:space="preserve">La plataforma de Juegos Promocionales y Rifas a la fecha está presentando un incidente respecto al envío de correos a los gestores, lo que ocasiona que no se ejecute un cambio de estado automático después de subsanar los promocionales, se solicitó a la unidad de sistemas arreglo al incidente el cual no ha sido solucionado. </t>
  </si>
  <si>
    <t xml:space="preserve">La plataforma de Juegos Promocionales y Rifas sigue presistiendo los  incidentes respecto al envío de correos a los gestores, lo que ocasiona que no se ejecute un cambio de estado automático después de subsanar los promocionales, se solicitó a la unidad de sistemas arreglo al incidente el cual no ha sido solucionado, tambien se  solicito unos arrelglos para que el gestor puede hacer el cargue de actas en diferentes fechas de acuerdo a la cantidad de sorteos autorizados, a la fecha seguimos en espera de la respuesta . </t>
  </si>
  <si>
    <t>1. Inadecuados controles en el seguimiento de utilización de formularios
2. Posibilidad de fallas tecnológicas en el aplicativo de reporte en línea y tiempo real (Chanseguro)</t>
  </si>
  <si>
    <t>RC-03</t>
  </si>
  <si>
    <t>Posibilidad de inadecuada utilización, pérdida y/o hurto de los formularios por parte del Concesionario con el fin de beneficio propio o de terceros</t>
  </si>
  <si>
    <t>1. Aumento del juego ilegal
2. Disminución de recursos para la salud
3. Terminación anticipada del contrato de concesión</t>
  </si>
  <si>
    <t>Se estableció periodicidad diaria, nivel de ocurrencia uno, ya que no se cuenta con línea base, afectación económica mayor, teniendo en cuenta la dificultad para cuantificar el mercado ilegal de juegos de suerte y azar, y afectación reputacional moderada, en tanto la imagen de la Lotería se vería afectada con algunos usuarios.</t>
  </si>
  <si>
    <t>Solicitar al concesionario un reporte trimestral del listado de los formularios usados en otros productos y servicios</t>
  </si>
  <si>
    <t>Trimestralmente, el profesional responsable de la Unidad de Apuestas Permanentes y Control de Juegos solicitará un reporte del listado de los formularios usados en otros productos y servicios, en el marco de las visitas de fiscalización.</t>
  </si>
  <si>
    <t>Si el concesionario no envía la información, se reitera la solicitud mediante oficio firmado por el supervisor del contrato</t>
  </si>
  <si>
    <t>Relación de documentos solicitados al concesionario, en las visitas de fiscalización</t>
  </si>
  <si>
    <t>Reponsable de la Unidad de Apuestas y Control de Juegos</t>
  </si>
  <si>
    <t>Dejar evidencia en el informe de fiscalización de la información recibida por parte del concesionario frente al listado de los formularios usados en otros productos y servicios</t>
  </si>
  <si>
    <t>Informe de Fiscalización</t>
  </si>
  <si>
    <t>El Sistema de auditoría Chanseguro registra la transaccionalidad en línea y tiempo real de las operaciones del chance y sus modalidades. En información preliminar previo a la fiscalización se solicita la relación y soportes de denuncias ante las autoridades competentes sobre perdida y/o hurto de los formularios. Se pretende integrar las plataformas de impresión y despacho de formularios con la plataforma de Chanseguro y la información que suministre el concesionario con relación a los productos y servicios autorizados diferentes al chance.</t>
  </si>
  <si>
    <t>Se le solicita a concesionario la informacion previa a la fiscalizacion realizada en el mes de marzo con relacion a los soportes de denuncias ante las autoridades competentes sobre perdida y/o hurto de los formularios, al igual forma el Sistema de auditoría Chanseguro registra la transaccionalidad en línea y tiempo real de las operaciones del chance y sus modalidades, igualmente Se pretende integrar las plataformas de impresión y despacho de formularios con la plataforma de Chanseguro y la información que suministre el concesionario con relación a los productos y servicios autorizados diferentes al chance.</t>
  </si>
  <si>
    <t>Reportar a la plataforma de auditoría la distribución y asignación de formularios</t>
  </si>
  <si>
    <t>Diariamente, se debe llevar el registro de los formularios entregados desde las bodegas a los satélites, y de los satélites a los colocadores, incluidos los empleados, este reporte se debe realizar al sistema de auditoría del concedente.</t>
  </si>
  <si>
    <t>Si el concesionario no envía la información, se verifica que no se debe a una falla tecnológica interna de la Lotería de Bogotá, si no se debe a esto, se envía solicitud mediante oficio firmado por el supervisor del contrato al concesionario.</t>
  </si>
  <si>
    <t>Reporte generado por plataforma de auditoría</t>
  </si>
  <si>
    <t>Diariamente</t>
  </si>
  <si>
    <t>Dejar evidencia en el informe de fiscalización si el concesionario reportó a la plataforma de auditoría la distribución y asignación de formularios del juego de apuestas permanentes o chance</t>
  </si>
  <si>
    <t xml:space="preserve">A la fecha la plataforma Chanseguro tiene un modulo denominado “Trazabilidad Papelería” donde se pueden encontrar tres reportes a. “Papelería Venta Chance”; 
b. “Asignación Papelería”; 
c. “Movimientos Papelería”. 
d. “Detalle Consumible Tiquetes”. 
e. “Papelería Venta”. 
f. “Ventas por Tipo de Papel”.
Con la información anterior se requiere que el sistema de auditoria confronte la información de cada uno de los formularios en sus diferentes estados: no utilizado, utilizado describiendo el producto o servicio, anulado, reportado perdido. El sistema deberá contar con alarmas en la que indique los formularios que no cuentan con descripción alguna. 
</t>
  </si>
  <si>
    <t xml:space="preserve">A la fecha la plataforma Chanseguro tiene un modulo denominado “Trazabilidad Papelería” donde se pueden encontrar tres reportes a. “Papelería Venta Chance”; 
b. “Asignación Papelería”; 
c. “Movimientos Papelería”. 
d. “Detalle Consumible Tiquetes”. 
e. “Papelería Venta”. 
f. “Ventas por Tipo de Papel”.
Con la información anterior se requiere que el sistema de auditoria confronte la información de cada uno de los formularios en sus diferentes estados: no utilizado, utilizado describiendo el producto o servicio, anulado, reportado perdido. El sistema deberá contar con alarmas en la que indique los formularios que no cuentan con descripción alguna. </t>
  </si>
  <si>
    <t>Solicitar al concesionario informar a la entidad concedente la pérdida y/o hurto de formulario, soportado con las denuncias ante entidades competentes</t>
  </si>
  <si>
    <t>Trimestralmente, el profesional responsable de la Unidad de Apuestas Permanentes y Control de Juegos solicitará al concesionario informar a la entidad concedente la pérdida y/o hurto de formulario, soportado con las denuncias ante entidades competentes, en el marco de las visitas de fiscalización.</t>
  </si>
  <si>
    <t>Dejar evidencia en el informe de fiscalización si el concesionario reportó la pérdida y/o hurto de formularios del juego de apuestas permanentes o chance</t>
  </si>
  <si>
    <t>El concesionario entregó listado de la perdida de formularios del juego de apuestas permanentes o chance del 01 de octubre del 2021 al 03 de febrero 2022, junto con las denuncias, la información respectiva hace parte del último informe de fiscalización del contrato 068 del 2016, el cual la visita se realiza a principios de mes de marzo.</t>
  </si>
  <si>
    <t xml:space="preserve">El concesionario entregó listado de la perdida de formularios del juego de apuestas permanentes o chance del 01 de octubre del 2021 al 03 de febrero 2022, junto con las denuncias, la información respectiva hace parte del último informe de fiscalización del contrato 068 del 2016, el cual se vera evidenciado en el ultimo informe de fiscalizacion. </t>
  </si>
  <si>
    <t>1.Inconsistencias en el reporte de retenidos generado semanalmente.
2. Estados de cuenta incorrectos o desactualizados
3. Ofrecimiento de beneficios por parte de terceros
4. Seguimiento inadecuado al estado de las pólizas</t>
  </si>
  <si>
    <t>RC-04</t>
  </si>
  <si>
    <t>Posibilidad de afectación económica y reputacional por entrega o retención de billetería, o asignación de cupos a distribuidores con incumplimiento de requisitos con fin de favorecer a un tercero a cambio de beneficios.</t>
  </si>
  <si>
    <t>1. Incremento de cartera vencida
2. Pérdida de garantías en un cobro jurídico
3. Apertura de procesos disciplinarios
4. Hallazgos de entes de control</t>
  </si>
  <si>
    <t>Se estableció la periodicidad semanal, debido a que la distribución de la billetería se realiza semanalmente, y nivel de ocurrencia 1, porque el riesgo se materializó una vez en la vigencia 2020.
Frente al impacto, se definió una afectación económica por debajo del 1% del patrimonio de la Lotería de Bogotá (leve), pero la materialización del riesgo conllevaría a una afectación reputacional menor, debido al conocimiento de la Junta Directiva sobre la afectación de la imagen.</t>
  </si>
  <si>
    <t>Reporte semanal por parte de la Unidad Financiera y Contable de los distribuidotres retenidos.</t>
  </si>
  <si>
    <t>El profesional de cartera semanalmente realiza una revisión de los reportes de cartera y del estado de las garantías de los distribuidores con el propósito de identificar incumplimientos en los distribuidores para determinar a cuales de ellos se reteniene el despacho de billetería.</t>
  </si>
  <si>
    <t>Los distribuidores con incumplimiento en sus garantías  y/o pagos deben ser retenidos. No se debe realizar el despacho semanal de billetería</t>
  </si>
  <si>
    <t>Procedimiento Asignación y Distribución de Billetería PRO-410-199-9</t>
  </si>
  <si>
    <t>Memorandos sobre distribución y retención por parte de la Unidad Financiera</t>
  </si>
  <si>
    <t>Profesional de cartera de Unidad Financiera y Contable</t>
  </si>
  <si>
    <t>Actualizar el procedimiento de Asignación y distribución de billetería para fortalecer en descripción de criterios y lineamientos los controles del procedimiento e incorporar control correctivo de autorización de despacho.
Procedimiento Gestión de Cartera PRO-310-244
Este procedimiento debe ser revisado con cartera y actualizar retención de distribuidores virtuales
Contrato atípico</t>
  </si>
  <si>
    <t>Profesional de Cartera</t>
  </si>
  <si>
    <t>Procedimiento asignación y distribución de billetería
PRO-410-199</t>
  </si>
  <si>
    <t>Reporte semanal por parte de la Unidad de Loterías de las garantías.</t>
  </si>
  <si>
    <t>El profesional de la Unidad de Loterías semanalmente realiza una revisión del estado de las garantías de los distribuidores con el propósito de identificar incumplimientos en los distribuidores para determinar a cuales de ellos se reteniene el despacho de billetería.</t>
  </si>
  <si>
    <t>Correo electrónico sobre la retención de billetería por garantía</t>
  </si>
  <si>
    <t>Profesional de la Unidad de Loterías</t>
  </si>
  <si>
    <t xml:space="preserve">Actualizar el procedimiento de gestión de cartera para fortalecer en la descripción de criterios y lineamientos los controles e incorporar con claridad el Concepto de la Secertaría General sobre el estado de las garantias de los distribuidores.
Analizar, definir y documentar los lineamientos claros del concepto semanal del estado de las ganatias por parte de la Secretaría General. Se debe incorporar lineamientos de responsabilidad, frecuencia, horario, medios, soporte en ausencias.
Debe cambiarse el concepto de proporcionar un listado, por el de generar un concepto sobre el estado de las garantías con el fin que dentro de su campo y rol efectue un análisis y genere alertas sobre vencimientos.
El memorando UF  debe remitir antes 3:30 pm., así mismo el jefe de unidad Loterias debe revisar previo al despacho </t>
  </si>
  <si>
    <t>Procedimiento de cartera actualizado</t>
  </si>
  <si>
    <t>Resolucion de 2021 por la cual se modifico el reglamento para la distribucion de billeteria de la loteria de bogota y de los canales alternativos, de comercializacion adoptados por medio de la resolucion 105 de 2020.</t>
  </si>
  <si>
    <t>Se estan realizando mediante el comite de cupos, el cual es integrado por el subgerente general, la jefe de unidad de loterias, el jefe de launidad financiera y con voz pero sin voto la profesional especializada de sistemas, este comite tiene la responsabilidad de la asignacion o disminucion segun sea el caso de los distribuidores.</t>
  </si>
  <si>
    <t>No Asignado</t>
  </si>
  <si>
    <t>Permanente</t>
  </si>
  <si>
    <t>Jefe Unidad de Recursos Físicos</t>
  </si>
  <si>
    <t>Conciliación realizada</t>
  </si>
  <si>
    <t>1. Oportunidad y razonalización de la situación por parte del profesional de Cartera
2. Ofrecimiento de retribución económica para despacho sin cumplimiento de requisitos
3. Falta de ética profesional del profesional de cartera</t>
  </si>
  <si>
    <t>RC-05</t>
  </si>
  <si>
    <t>Posibilidad de afectación económica y reputacional por despacho a distribuidores sin cumplimiento de requisitos con el fin de beneficio propio o de terceros</t>
  </si>
  <si>
    <t>1. Incremento de cartera
2. Investigaciones disciplinarias y judiciales</t>
  </si>
  <si>
    <t>Se estableció periodicidad diaria, debido a que el despacho se realiza con esta periodicidad, nivel de ocurrencia en cero, debido a que el riesgo no se ha materializado, afectación económica leve, ya que el valor en el peor caso de materializarse el riesgo estaría por debajo del 1% del patrimonio de la Lotería de Bogotá.
Frente a la afectación reputacional es menor, debido a la iimagen afectada de la organización de manera interna.</t>
  </si>
  <si>
    <t>Aplicación de conciliaciones permanentes</t>
  </si>
  <si>
    <t>Cada 15 días, se realizan conciliaciones de recaudos, para identificar montos mayores a 10 millones para verificar que no existan recaudos que no se hayan identificado.
Al final de cada mes, se realiza una conciliación final, dicha conciliación la realiza el profesional de Contabilidad, cruzando la información reportada en el banco y la información de la Unidad Financiera.
De igual modo se realiza una conciliación semanal sobre los premios, entre el profesional de Cartera y el auxiliar de la Unidad de Loterías.</t>
  </si>
  <si>
    <t>En caso de que los valores de las conciliaciones no concuerdan, se realizan los ajustes correspondientes con las áreas responsables.</t>
  </si>
  <si>
    <t>Conciliaciones bancarias: Profesional del área de Contabilidad
Conciliaciones de premios: Responsable de Unidad de Loterías y profesional de Cartera</t>
  </si>
  <si>
    <t xml:space="preserve">Actualizar el procedimiento PRO-310-244 Gestión de Cartera, para incluir lo relacionado con conciliaciones, de manuera mensual y todo se reportar por correo al sistema de informacion contable </t>
  </si>
  <si>
    <t>Procedimiento actualizado</t>
  </si>
  <si>
    <t>Se revisó el procedimiento , y se envio el reporte a control interno del mes de febrero 28 2022</t>
  </si>
  <si>
    <t>Se actualizó el procedimeinto. Se presentó al CIGYD y se aprobó el 1 de abril</t>
  </si>
  <si>
    <t>https://loteriadbogota-my.sharepoint.com/:x:/g/personal/paula_forero_loteriadebogota_com/EU99GsN1HJFDiVgHRA2Uu0AB1teJ54AWpbRZyTm9kxQTug?e=9Bn0h8</t>
  </si>
  <si>
    <t>1. Hurto intencionado por parte de funcionarios y/o terceros.
2. Filtración de información de seguridad en las combinaciones de la cajas fuertes.
3. Falta de controles adecuados en el manejo de los tokens, claves bancarias y seguridad en la custodia de los títulos valores.</t>
  </si>
  <si>
    <t>RC-06</t>
  </si>
  <si>
    <t>Posibilidad de afectación económica y reputacional por pérdida de títulos de valor y/o recursos en depósitos en cuentas bancarias en entidades financieras, con el fin de un beneficio propio o de terceros</t>
  </si>
  <si>
    <t>1. Reposición de título valor por pérdida
2. Uso no autorizado de títulos valor
3. Pérdida de recursos
4. Procesos disciplinarios y fiscales
5. Hallazgos de entes de control</t>
  </si>
  <si>
    <t>La periodicidad se estableció en semanal, y nivel de ocurrencia cero, ya que el riesgo no se ha materializado.
En afectación económica es menor debido a que podría llegar a afectar la disponibilidad de recursos de la entidad.
La afectación reputacional también es menor, debido a las instancias donde se afectaría la imagen de la Lotería de Bogotá.</t>
  </si>
  <si>
    <t>Token de acceso a portales bancarios guardados en bóveda de seguridad</t>
  </si>
  <si>
    <t>El Representante legal debe tramitar ante el banco la solicitud de administracion de portal y con este servicio se asignan tokens de seguridad para acceso a los portales bancarios. El tesorero guarda estos tokens en la boveda de seguridad todos dias al finalizar la labor. El Tesorero es el único funcionario con la autorización suficiente para el uso de los tokens de seguridad de cada entidad financiera.</t>
  </si>
  <si>
    <t>Con el fin de evitar la interrupción de la operación del proceso, el tesorero(a) entregará al Jefe de la Unidad Financiera y Contable un sobre sellado con la relación de tokens y clave de las bóvedas de seguridad, que se utilizará en caso de fuerza mayor, quién será el responsable del manejo de esta información.</t>
  </si>
  <si>
    <t>Procedimiento gestión de egresos PRO-310-246-9
Protocolo de seguridad y manejo de las cuentas</t>
  </si>
  <si>
    <t>Diario</t>
  </si>
  <si>
    <t>Se cuenta con carpeta que contiene información sobre los tokens con que cuenta tesorería.</t>
  </si>
  <si>
    <t>Tesorero(a)
Jefe de la Unidad Financiera y Contable</t>
  </si>
  <si>
    <t>Dar cumplimiento al Protocolo de seguridad y manejo de las cuentas</t>
  </si>
  <si>
    <t>Tesorero(a)
Auxiliar Administrativo de Tesorería
Jefe Unidad Financiera y Contable</t>
  </si>
  <si>
    <t>Soportes de implementación del Protocolo de seguridad y manejo de las cuentas</t>
  </si>
  <si>
    <t>Para el primer bimestre se ha dado cumplimiento al protocolo de seguridad y manejo de las cuentas de acuerdo a los parámetros establecidos.</t>
  </si>
  <si>
    <t>En el Segundo bimestre se da cumplimiento al protocolo de seguridad y manejo de las cuentas bancarias. (Ver protocolo de seguridad)</t>
  </si>
  <si>
    <t>https://loteriadbogota.sharepoint.com/:f:/s/CARPETASCOMPARTIDAS/EtpHiyFHPPpCp9pArybH5qgBO_ZONfR1jTQXUJHgnKDcHQ?e=68MEC7</t>
  </si>
  <si>
    <t>Bovedas de seguridad para custodia de documentos</t>
  </si>
  <si>
    <t>Se cuenta con dos cajas fuertes, una en la Oficina de la Tesorería General, y la segunda en la Oficina del Auxiliar de Tesorería, y cada uno maneja y conoce la clave de la caja fuerte de su oficina, esas claves son conocidas únicamente por estos responsables.
El Auxiliar administrativo asignado a la tesoreria tiene acceso a la  bóveda donde se custodian: premios en proceso de pago, chequeras en uso, sello seco para los cheques y documentos bancarios que lo ameriten.
La bóveda asignada a la o el Tesorera (o) se custodia: token, claves, titulos valor, cdt, cheques, billetes en proceso de investigación de fraude, tarjetas bonos para estímulo de ventas.</t>
  </si>
  <si>
    <t>Protocolo de seguridad y manejo de las cuentas</t>
  </si>
  <si>
    <t>Protocolo de seguridad y manejo de las cuentas, apartado sobre cajas de seguridad.</t>
  </si>
  <si>
    <t>Tesorero(a)
Auxiliar Administrativo de Tesorería
Jefe de la Unidad Financiera y Contable</t>
  </si>
  <si>
    <t>Diseñar e implementar un formato de Relación de Tokens manejo Tesorería</t>
  </si>
  <si>
    <t>Tesorera</t>
  </si>
  <si>
    <t>Formato de Relación de Tokens manejo Tesorería</t>
  </si>
  <si>
    <t>El formato se creó en la vigencia 2021, FRO-310-424-1, está vigente.
Frente a las cajas fuertes, cada una tiene sus contraseñas, y las claves solo las conocen la tesorera y el auxiliar de tesorería, los controles se han ejecutado acorde a lo programado, no se ha materializado el riesgo.</t>
  </si>
  <si>
    <t>Se tiene actualizado la relación de los tokens segun formato FRO-310-424-1.                                                                                                                                                                                                                                                                                                                                                                               Se cuenta con dos cajas fuertes Una en la oficina de tesoreria y otra en la oficina del auxiliar de de tesoreria. Cada uno maneja la clave de caja fuerte de acuerdo a los controles relacionados en el  protocolo de seguridad y manejo de las cuentas.(ver protocolo de segurisad y formato FRO-310-424-1)</t>
  </si>
  <si>
    <t>Inventario mensual de títulos valores (cheques, CDT)</t>
  </si>
  <si>
    <t>Mensualmente el tesorero(a) realiza inventario de los CDTS en custodia y junto con el auxiliar de tesorería elaboran actas con el inventario de cheques. Dentro de estas actas se relacionan: el banco, la cuenta y el numero de cheque con su intervalo. El acta debe estar firmada por los dos involucrados relacionando fecha y hora de la actividad.</t>
  </si>
  <si>
    <t>Si existe perdida de algún título valor se debe solicitar al banco el no pago del título valor y seguir el protocolo establecido por el banco.</t>
  </si>
  <si>
    <t>Acta control de cheques</t>
  </si>
  <si>
    <t>Elaborar el Inventario mensual de títulos valores (cheques, CDT)</t>
  </si>
  <si>
    <t>Tesorero(a)
Auxiliar Administrativo de Tesorería</t>
  </si>
  <si>
    <t>Inventario mensual de títulos valores</t>
  </si>
  <si>
    <t xml:space="preserve">Se lleva la relación mensual de los titulos valores (cheques, CDT),  los titulos valores  CDT que se reciben en custodia como garantía de los distribuidores, se mantienen  en la caja fuerte de la oficina de tesoreria. </t>
  </si>
  <si>
    <t>Se establecio prodecimiento para custodia de garantias en tesoreria  como respaldo al contrato de distribuidores  PRO 310-470-1,  lleva el control y relación de los titulos valores, los titulos valores CDTS qu se mantinene en la caja fuerte de la oficina de tesoreria.(Ver prodedimiento PRO-310-470-1)</t>
  </si>
  <si>
    <t>1. Inadecuado control de inventarios
2. Inadecaudo sitio de almacenamiento
3. Falta de mantenimiento a los bienes
4. Incumplimiento de las condiciones de manipulación y almacenamiento de los bienes
5. Sustracción no autorizada de elementos</t>
  </si>
  <si>
    <t>RC-07</t>
  </si>
  <si>
    <t>Posibilidad de pérdida o deterioro de elementos o bienes de la Lotería con el fin de ocasionar daño o beneficio a terceros.</t>
  </si>
  <si>
    <t>1. Perjuicios economicos para la entidad
2. Incumplimiento en las entregas
3. Procesos disciplinarios
4. Procesos penales</t>
  </si>
  <si>
    <t>Se definió la probabilidad de carácter trimestral debido a que la ejecución de los controles que ejecuta el almacenista tiene esa periodicidad.
Se definió en cero el nivel de ocurrencia por año, debido a que el riesgo no se ha materializado en los últimos seis años.
La afectación económica en ningún caso llega a calcularse en el 1% del patrimonio de la Lotería de Bogotá, razón por la cual se estableció en leve.</t>
  </si>
  <si>
    <t>Realizar inventario (elementos de consumo) físico trimestral y control de consumo por área</t>
  </si>
  <si>
    <t>El almacenisma trimestralmente debe emitir un listado de existencias a través del aplicativo en el cual se relacionan las cantidades existentes por sistema de cada elemento de consumo, y se confonta con el físico de la bodega del sotano del almacén y el almacén de los promocionales. La almacenista realiza control de consumo por área de acuerdo al historíco de consumo.</t>
  </si>
  <si>
    <t>Se debe informar por correo electrónico al jefe del area sobre las diferencias detectadas y se debe identificar las causas del descuadre. Realizando un análisis de la trazabilidad de los movimientos.</t>
  </si>
  <si>
    <t>Procedimiento de administración de bienes y/o elementos devolutivos PRO.330.238</t>
  </si>
  <si>
    <t>Listados de existencias</t>
  </si>
  <si>
    <t>Almacenista
Jefe Unidad de bienes y servicios</t>
  </si>
  <si>
    <t>Jefe Unidad de Recursos Físicos - Almacenista - CIGYD</t>
  </si>
  <si>
    <t xml:space="preserve">Realizar inventario (elementos de consumo y devolutivos) físico anual </t>
  </si>
  <si>
    <t>El almacenisma anualmente (enero con corte 31 de diciembre) debe emitir un listado de existencias en almacén y el inventario individual de cada funcionario través del aplicativo. El individiual se envia por email a cada funcionario con el fin de verificar que la relacion corresponda a la realidad  y se confonta con el físico de la bodega del sotano del almacén y el almacén de los promocionales.</t>
  </si>
  <si>
    <t>Se debe informar por correo electrónico al jefe del area sobre las diferencias detectadas y se debe identificar las causas del descuadre. Realizando un análisis de la trazabilidad de los movimientos.
SE le da el tiempo (3 días) para que el funcionario para que ubique el elemento. el almacenista debe informar a secretaria para iniociar un proceso disciplinario</t>
  </si>
  <si>
    <t>Procedimiento de inventario PRO.330.240</t>
  </si>
  <si>
    <t>Listados de existencias
Acta de verificación</t>
  </si>
  <si>
    <t>Almacenista
Jefe Unidad de Recursos Físicos</t>
  </si>
  <si>
    <t>Documentar, revisar y aprobar los lineamientos necesarios que definan la seguridad y vigilancia del CCTV en la Lotería.</t>
  </si>
  <si>
    <t>Lineamientos de seguridad</t>
  </si>
  <si>
    <t>Verificación de elementos devolutivos cada vez que exista: 1. Vacaciones, 2. Traslados, 3. Retiros.</t>
  </si>
  <si>
    <t>Cada vez que un funcionario tiene una de estas novedades debe entregar el inventario a su cargo, se emite el listado del aplicativo se verifica la existencia y se firma. Acta de entrega para traslado y vacaciones
paz y salvo para retiro.</t>
  </si>
  <si>
    <t>Se le da el tiempo (3 días) para que el funcionario para que ubique el elemento. el almacenista debe informar a secretaria para iniociar un proceso disciplinario</t>
  </si>
  <si>
    <t xml:space="preserve">Procedimiento de inventario PRO.330.240
</t>
  </si>
  <si>
    <t>Cada vez que suceda la novedad</t>
  </si>
  <si>
    <t>Paz y salvo</t>
  </si>
  <si>
    <t>CCTV en el almacén (entrada, interior con sensor de movimiento) y el resto de las instalaciones de la Entidad.</t>
  </si>
  <si>
    <t>El DVR del CCTV se encuentra el el centro de computo de sistemas (control de acceso) y es vigilado permanentemente por el personal de seguridad (pantalla). Capacidad de almacenamiento 30 dias aprox dependiendo del volumen (Variabilidad de grabación de las cámaras del sensor de movimiento). En recepción debe permanentemente evidenciar que las camaras esten grabando y debe informar telefonicamente la novedad.
Anualmente se realiza una verificación de funcionamiento por la empresa de vigilancia, sitio correcto y radar de alcance de cada cámara.
El mantenimiento está a cargo de la Lotería de Bogotá.</t>
  </si>
  <si>
    <t>El área de sistemas debe ajustar las cámaras que no esten grabando
Se debe realizar solicitud y autorización de los arreglos</t>
  </si>
  <si>
    <t>Contrato de vigilancia</t>
  </si>
  <si>
    <t>Soporte de mantenimiento preventivo realizado por la Lotería de Bogotá.</t>
  </si>
  <si>
    <t>Supervisor del contrato de vigilancia</t>
  </si>
  <si>
    <t>Polizas: 1. Todo Riesgo daños combinados, 2. Poliza de manejo, 3. Poliza contra hurto</t>
  </si>
  <si>
    <t>Anualmente el jefe de recursos físicos debe gestionar la elaboración del contrato de seguros con el fin de proteger los bienes patrimoniales de la entidad. Muebles e inmeubles maquinaria y equipos</t>
  </si>
  <si>
    <t>Compra de nuevos bienes factura y entrada elaborar memorando a la compañía de seguros para expedir una adición a la políza y realizan el cobreo respectivo
Perdida de una elemento informar adjuntar copia del denuncio y se inicia el proceso de igual o mejor . No se da cpon plata</t>
  </si>
  <si>
    <t>Polizas físicas
copia digital en la red de RF</t>
  </si>
  <si>
    <t>1. Desconocimiento por parte del supervisor de sus deberes y las obligaciones del contratista.
2. Omisión de requisitos para favorecer un tercero
3. Falta de claridad en los entregables y obligaciones del proveedor o contratista
4. Falta de seguimiento y control al trabajo que debe reportar el contratista a los supervisores</t>
  </si>
  <si>
    <t>RC-08</t>
  </si>
  <si>
    <t>Posibilidad de realizar inadecuada supervisión de contratos con el fin de favorecer a un tercero.</t>
  </si>
  <si>
    <t>1. Incumplimiento contractual
2. Perjuicios económicos para la entidad
3. Desgaste administrativo 
4. Procesos disciplinarios
5. Procesos jurídicos</t>
  </si>
  <si>
    <t>La periodicidad se estableció en mensual, debido a que el 90% de los contratos, se ejecutan con periodicidad mensual, el nivel de ocurrencia se definió por debajo de la línea base sugerida de la Política de Administración del Riesgo, ya que no se cuenta con soportes de que el riesgo se haya materializado.
Frente al impacto, se estableció la afectación económica en leve, debido al promedio de valor de los contratos, y afectación reputacional en menor, debido a la imagen afectada de la Lotería de Bogotá de manera interna.</t>
  </si>
  <si>
    <t>Seguimiento permanente a la ejecución de los contratos por parte de los supervisores.</t>
  </si>
  <si>
    <t>El artículo 83 de la Ley 1474 de 2011, indica que la supervisión contractual consiste en el seguimiento técnico, administrativo, financiero, contable y jurídico que, sobre el cumplimiento del objeto del contrato, es ejercida por la misma entidad estatal a través de los supervisores cuando dicha actividad no requiere de conocimientos especializados.
El supervisor deberá revisar y analizar los informes presentados por el contratista para el pago conforme a las estipulaciones contractuales antes de certificar el cumplimiento y avalar el pago, los cuales deben reflejar la certeza del cumplimiento de las obligaciones contractuales, anexando los productos o documentos que soporten la actividad y sean pertinentes para el efecto</t>
  </si>
  <si>
    <t>El supervisor de los contratos debe realizar un oficio o correo electrónico sobre el incumplimiento y soporte del mismo, al contratista y al ordenador del gasto, con el fin que se tomen las decisiones y correctivos necesarios.
Si se presenta inconsistencia del cumplimiento de las obligaciones contractuales, el supervisor no debe tramitar la cuenta correspondiente.
El supervisor debe mantener informado al ordenador del gasto de los hechos o circunstancias que puedan afectar la ejecución del contrato, o que puedan poner o pongan en riesgo el cumplimiento del contrato, o cuando tal incumplimiento se presente.</t>
  </si>
  <si>
    <t>Manual contratacion
Procedimento seguimiento contractual PRO-03-235-8</t>
  </si>
  <si>
    <t>Informe de supervisión</t>
  </si>
  <si>
    <t>Supervisor del contrato</t>
  </si>
  <si>
    <t>Mantener actualizados los procedimientos de: 
- Seguimiento Contractual
- Inventario
- Administración de bienes y/o elementos devolutivos de consumo
- Baja de bienes.</t>
  </si>
  <si>
    <t>Jefe de Unidad de Recursos Físicos</t>
  </si>
  <si>
    <t>Procedimientos actualizados cuando se requiera</t>
  </si>
  <si>
    <t>Capacitación permanente a los supervisores de contratos</t>
  </si>
  <si>
    <t>En relación con las funciones y responsabilidades de los supervisores, mínimo anualmente se realizará una capacitación a los supervisores de los contratos por parte de la Secretaria General, la Secretaria Jurídica Distrital o contratista externo.</t>
  </si>
  <si>
    <t>Politica de Prevencion del Daño Antijurídico adoptado por el Comité de conciliacion de la Lotería de Bogotá.</t>
  </si>
  <si>
    <t>Listas de asistencia a la capacitación</t>
  </si>
  <si>
    <t>Realizar la capacitación</t>
  </si>
  <si>
    <t>Listados de asistencia</t>
  </si>
  <si>
    <t>Se tiene programada máximo para julio 30 de 2022</t>
  </si>
  <si>
    <t>Se tiene programada máximo para julio 30 de 2022. Sin riesgo sin % de avance</t>
  </si>
  <si>
    <t>sin</t>
  </si>
  <si>
    <t>30/0/2022</t>
  </si>
  <si>
    <t>1. Prestamo de documentación sin el debido registro y control
2. Instalaciones que no cumplan con las normas mínimas de conservación.
3. Desastres naturales en las instalaciones respectivas
4. Malas practicas en la manipulación y organización de los archivos y/o expedientes
5. Falta de recursos (económicos, talento humano, tecnológico) para el cumplimiento de las disposiciones del programa de gestión documental
6. Debilidades en el control de acceso a las zonas de salvaguarda
7. Falta de capacitación y sensibilización en buenas prácticas
8. Intereses personales con beneficio hacia terceros.
9. Fallas en el aplicativo de radicación -SIGA-.</t>
  </si>
  <si>
    <t>RC-09</t>
  </si>
  <si>
    <t>Posibilidad de afectación reputacional por pérdida y/o daño parcial o total de la confidencialidad e integridad de documentos o expedientes en el archivo con el fin de obtener beneficio propio o a un tercero.</t>
  </si>
  <si>
    <t>1. Pérdida de la memoria institucional
2. Incumplimiento de las normas sobre archivo.
3. Incumplimiento en la entrega oportuna de información. 
4. Apertura de procesos disciplinarios
5. Hallazgos de entes de control</t>
  </si>
  <si>
    <t>Se estableció el nivel de ocurrencia en 71 siguiendo la línea base de la periodicidad diaria de la Política de Administración del Riesgo de la entidad.
Se estableció el nivel de impacto en moderado, bajo el escenario donde el riesgo se materialice con participación de entes de control.</t>
  </si>
  <si>
    <t>Recepción de las solicitudes de registro</t>
  </si>
  <si>
    <t>El auxiliar administrativo SICA verifica que la solicitud cuente con información mínima para buscar los archivos.</t>
  </si>
  <si>
    <t>Toda solicitud debe estar avalada por el Jefe.
Si dicha solicitud no cumple con los parametros definidos por la Lotería esta debe ser devuelta para el respectivo ajuste o la comunicación sobre la no viabilidad del prestamo.</t>
  </si>
  <si>
    <t>El Procedimiento Gestión de archivo PRO-330-213, no tiene documentado el control y tampoco se han definido los lineamientos de prestamo</t>
  </si>
  <si>
    <t>Cada vez que ocurra una solicitud de prestamo de documentos</t>
  </si>
  <si>
    <t>Formato de consulta, préstamo y devolución de documentación y/o información FRO-330-397-1</t>
  </si>
  <si>
    <t>Auxiliar Administrativo SICA</t>
  </si>
  <si>
    <t>* Realizar Seguimiento y control de consulta y prestamo de expediente mediante el Formato de consulta, préstamo y devolución de documentación y/o información FRO-330-397-1
1. Control de revisión de las solicitudes de prestamos documentales .
2. Lineamiento claro del registro en la planilla de cada prestamo
* Realizar jornadas de capacitación en buenas prácticas de Gestión Documental</t>
  </si>
  <si>
    <t>Formato de consulta, préstamo y devolución de documentación y/o información FRO-330-397-1 con la trazabilidad de la información prestada</t>
  </si>
  <si>
    <t>1. Se realiza control y revisión de las solicitudes de prestamos documentales y se genera informe.
2. Se realiza el diligenciamiento de la planilla en donde se identifican claramente cada uno de los registros.</t>
  </si>
  <si>
    <t>Registrar los préstamos aprobados</t>
  </si>
  <si>
    <t>El auxiliar administrativo SICA una vez se ha aprobado el préstamo documental debe registrar en el formato respectivo la información pertinente del prestamo.</t>
  </si>
  <si>
    <t>Todo prestamo documental debe ser registrado en la planilla de control de préstamo</t>
  </si>
  <si>
    <t>El Procedimiento Gestión de archivo PRO-330-213 no define claramente que cada préstamo debe ser registrado en la planilla de control</t>
  </si>
  <si>
    <t>Cada vez que se entregue documentación de prestamo</t>
  </si>
  <si>
    <t>* Elaborar Instructivo avalado por el Sistema de Gestión de Calidad, de consulta y prestamo de expedientes
Lineamientos Verificación de condiciones físicas, de integridad y completitud, del archivo cuando se recibe la devolución del documento o expediente prestado</t>
  </si>
  <si>
    <t>Instructivo elaborado</t>
  </si>
  <si>
    <t>El instructivo de "Prestamos documentales " se encuentra en construcción</t>
  </si>
  <si>
    <t>Verificación de los documentos devueltos por prestamo</t>
  </si>
  <si>
    <t>El auxiliar administrativo SICA una vez reciba la devolución del documento o expediente prestado este debe inspeccionar las condiciones físicas, de integridad y completitud que tengan. Estas condiciones deben cumplir los lineamientos definidos en la Lotería.</t>
  </si>
  <si>
    <t xml:space="preserve">En caso de que el documento o expediente prestado no cuente con las condiciones físicas, de integridad y completitud, </t>
  </si>
  <si>
    <t>El Procedimiento Gestión de archivo PRO-330-213 no contempla las decisones o alternativas frente a la detección de desviaciones.</t>
  </si>
  <si>
    <t>Cada vez que se devuelve la documentación prestada</t>
  </si>
  <si>
    <t>El instructivo contiene la devolución de documentos en el paso No. 5,  se pasará para aval del Sistema de Gestión de la Calidad.</t>
  </si>
  <si>
    <t>Verificar transferencias de documentación recibidas</t>
  </si>
  <si>
    <t>El auxiliar administrativo SICA una vez reciba la documentación entregada por parte de las áreas funcionales debe verificar si el documento cumplió el plazo de retención documental en el archivo de gestión de la dependencia, verificar que la documentación este ordenada, foliada y rotulada en carpetas para enviar al archivo central.
En caso de existir documentos en medio magnético se debe etiquetar y especificar el contenido.</t>
  </si>
  <si>
    <t>Si existen incumplimientos o inconsistencias de los requisitos en la entrega de la documentación, esta debe ser devuelta al área respectiva, con el fin de ajustar las desviaciones respectivas.</t>
  </si>
  <si>
    <t>El Procedimiento Gestión de archivo PRO-330-213-9, en el documento no se tiene estipulado de manera clara que pasa si se detectan inconsistencias en la documentación entregada</t>
  </si>
  <si>
    <t>Cada vez que se entrega documentación para transferencia, acorde al cronograma establecido</t>
  </si>
  <si>
    <t>Formato Unico de Inventario Documental FRO-0330-281-2</t>
  </si>
  <si>
    <t>Profesional de Gestión Documental y Jefe de la Unidad</t>
  </si>
  <si>
    <t>Realizar verificación  y consolidación del Formato único de Inventario documental de la información enviada por los archivos de gestión objeto de transferencia primaria.</t>
  </si>
  <si>
    <t xml:space="preserve">Formato Unico Inventario documental consolidado
</t>
  </si>
  <si>
    <t>Se han realizado visitas de seguimiento a las diferentes dependencias para verificar el diligenciamiento de los inventarios documentales, para lo cual las siguientes deoendencias han remitido los inventarios:
* Secretaria General/Jurídica
* Tesorería
* Atención al Cliente</t>
  </si>
  <si>
    <t>Verificar que todos los correos que entran a la bandeja de SIGA sean radicados y direccionados al área responsable, y que los correos que salgan se verifica que cuenten con certificado de entrega</t>
  </si>
  <si>
    <t>Diariamente el auxiliar administrativo SICA revisa la bandeja de entrada, analiza, y confronta con los correos que se encuentren en el cuadro de radicados, posteriormente se envía un reporte diario.
Clasificar que información que se va a radicar no sea publicidad o spam.
Se contrasta con el cuadro de pendientes por radicar.
Para los correos de salida, el sistema cuenta con certificado de entrega.</t>
  </si>
  <si>
    <t>Si algún correo de entrada no se ha radicado, se contrasta con el cuadro de pendientes por radicar, se identifica el correo, y si aplica (no es publicidad o spam), se radica</t>
  </si>
  <si>
    <t>El Procedimiento Gestión de archivo PRO-330-213-9 falta actualizar el procedimiento, incluyendo los controles diseñados.</t>
  </si>
  <si>
    <t>Correo electrónico con cuadro de relación de correos y observaciones de novedades</t>
  </si>
  <si>
    <t>Llevar control de la radicación comunicaciones oficiales  mediante matriz de control de radicación</t>
  </si>
  <si>
    <t>Matriz de Control de Comunicaciones oficiales</t>
  </si>
  <si>
    <t xml:space="preserve">El reporte del control de la radicación de las comunicaciones oficiaes se lleva mediante una matriz en foramto excel. </t>
  </si>
  <si>
    <t>Seguimiento mensual de los procesos judiciales con que cuenta la Lotería de Bogotá</t>
  </si>
  <si>
    <t>Procedimiento Gestión Judicial PRO-103-231</t>
  </si>
  <si>
    <t>Cada vez que se presenta un proceso judicial</t>
  </si>
  <si>
    <t>Secretaria General
Trabajadores y contratistas asignados para apoyar supervisión.</t>
  </si>
  <si>
    <t>Los contratistas deben subir la información de cada actuación que se realiza en el proceso judicial asignado, se verifica el cargue y actualización de procesos en SIPROJ.
Con lo anterior, el primer filtro de revisión lo realizan los abogados de apoyo con usuario asignado de SIPROJ designado de Secretaría General, y el segundo filtro de revisión lo realiza la Secretaria General.
Los abogados de apoyo en el informe mensual que entregan, incluyen screenshots de la plataforma SIPROJ, donde se evidencia el cargue y actualización de los procesos a su cargo.</t>
  </si>
  <si>
    <t>Si la Base de procesos judiciales actualizada no concuerda con la información que reposa en el Siprojweb, se requiere al abogado encargado para que realice la debida actualización en el sistema.</t>
  </si>
  <si>
    <t>Expediente del contratista
Aplicativo SIPROJ</t>
  </si>
  <si>
    <t>https://loteriadbogota-my.sharepoint.com/:b:/g/personal/claudia_vega_loteriadebogota_com/EfgORh8iUy9DmJraA_iv3KsBaqKWy6tp9mWZFM3aBZjvmQ?e=ipS8Q7</t>
  </si>
  <si>
    <t>Realizar seguimiento mensual a la información registrada en Siprojweb.</t>
  </si>
  <si>
    <t>Soporte de información registrada en Siprojweb.</t>
  </si>
  <si>
    <t>1.Ausencia de medios para la vigilancia judicial.
2.  Inoportuna actuación por parte del abogado responsable del proceso.
3. .Pérdida de información.
Manipulación de información.</t>
  </si>
  <si>
    <t>RC-10</t>
  </si>
  <si>
    <t>Posibilidad de afectación económica y reputacional por interés indebido en procesos judiciales en contra de los intereses de la Lotería</t>
  </si>
  <si>
    <t>1. Detrimento Patrimonial del Loteria, pérdida de los recursos
2. Pérdida de imagen Institucional.
3. Procesos sancionatorios, disciplinarios, fiscales y penales.</t>
  </si>
  <si>
    <t>Se realizó seguimiento , en el informe y soportes de las cuentas de obro están las evidencias  del registro de la información en el siprojweb</t>
  </si>
  <si>
    <t xml:space="preserve">Se realiza seguyimiento constante, en los informes y soportes de las cuentas de cobro están las evidencias del registro de la información en el siprojweb. No se materializó. Avance 40% </t>
  </si>
  <si>
    <t>si se requiere al abogado y de ser el caso, se inicia procedimiento de incumplimiento para la afectación de la garantía, además de la compulsa de copia a las autoridades competentes Consejo Seccional de la Judicatura y ante la Fiscalía General de la Nación</t>
  </si>
  <si>
    <t>Procedimiento de incumplimiento contractual</t>
  </si>
  <si>
    <t>requeirmiento, acta de audiencia de la actuación y decisión de la actuación</t>
  </si>
  <si>
    <t>Secretaría General y Supervisor del Contrato</t>
  </si>
  <si>
    <t>Aprobación de los perfiles de los abogados nuevos por parte del Comité de Conciliación</t>
  </si>
  <si>
    <t>Secretaria General
Comité de Conciliación</t>
  </si>
  <si>
    <t>No se presentó en el periodo y se cuenta con lineamiento del Comité de Conciliación año 2021</t>
  </si>
  <si>
    <t xml:space="preserve">En el periodo no se presentó. No se materializó. Avance 40%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</si>
</sst>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mm/yyyy;@"/>
  </numFmts>
  <fonts count="15" x14ac:knownFonts="1">
    <font>
      <sz val="11"/>
      <color theme="1"/>
      <name val="Calibri"/>
      <family val="2"/>
      <scheme val="minor"/>
    </font>
    <font>
      <sz val="10"/>
      <color theme="1"/>
      <name val="Calibri"/>
      <family val="2"/>
      <scheme val="minor"/>
    </font>
    <font>
      <b/>
      <sz val="16"/>
      <color theme="1"/>
      <name val="Calibri"/>
      <family val="2"/>
      <scheme val="minor"/>
    </font>
    <font>
      <sz val="10"/>
      <name val="Calibri"/>
      <family val="2"/>
      <scheme val="minor"/>
    </font>
    <font>
      <b/>
      <sz val="11"/>
      <color theme="1"/>
      <name val="Calibri"/>
      <family val="2"/>
      <scheme val="minor"/>
    </font>
    <font>
      <b/>
      <sz val="14"/>
      <name val="Calibri"/>
      <family val="2"/>
      <scheme val="minor"/>
    </font>
    <font>
      <b/>
      <sz val="14"/>
      <color theme="1"/>
      <name val="Calibri"/>
      <family val="2"/>
      <scheme val="minor"/>
    </font>
    <font>
      <b/>
      <sz val="16"/>
      <color theme="0"/>
      <name val="Calibri"/>
      <family val="2"/>
      <scheme val="minor"/>
    </font>
    <font>
      <b/>
      <sz val="16"/>
      <name val="Calibri"/>
      <family val="2"/>
      <scheme val="minor"/>
    </font>
    <font>
      <sz val="14"/>
      <color theme="1"/>
      <name val="Calibri"/>
      <family val="2"/>
      <scheme val="minor"/>
    </font>
    <font>
      <sz val="11"/>
      <color theme="1"/>
      <name val="Calibri"/>
      <family val="2"/>
      <scheme val="minor"/>
    </font>
    <font>
      <u/>
      <sz val="11"/>
      <color theme="10"/>
      <name val="Calibri"/>
      <family val="2"/>
      <scheme val="minor"/>
    </font>
    <font>
      <sz val="11"/>
      <color rgb="FF000000"/>
      <name val="Calibri"/>
      <family val="2"/>
    </font>
    <font>
      <sz val="10"/>
      <color rgb="FF000000"/>
      <name val="Calibri"/>
      <family val="2"/>
    </font>
    <font>
      <sz val="10"/>
      <color rgb="FF000000"/>
      <name val="Calibri"/>
      <family val="2"/>
      <scheme val="minor"/>
    </font>
  </fonts>
  <fills count="11">
    <fill>
      <patternFill patternType="none"/>
    </fill>
    <fill>
      <patternFill patternType="gray125"/>
    </fill>
    <fill>
      <patternFill patternType="solid">
        <fgColor rgb="FFFFFF00"/>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5" tint="-0.249977111117893"/>
        <bgColor indexed="64"/>
      </patternFill>
    </fill>
    <fill>
      <patternFill patternType="solid">
        <fgColor rgb="FF002060"/>
        <bgColor indexed="64"/>
      </patternFill>
    </fill>
    <fill>
      <patternFill patternType="solid">
        <fgColor theme="9" tint="0.79998168889431442"/>
        <bgColor indexed="64"/>
      </patternFill>
    </fill>
    <fill>
      <patternFill patternType="solid">
        <fgColor rgb="FFFFFFFF"/>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theme="5" tint="0.59996337778862885"/>
      </left>
      <right style="medium">
        <color theme="5" tint="0.59996337778862885"/>
      </right>
      <top style="medium">
        <color theme="5" tint="0.59996337778862885"/>
      </top>
      <bottom style="medium">
        <color theme="5" tint="0.59996337778862885"/>
      </bottom>
      <diagonal/>
    </border>
    <border>
      <left style="medium">
        <color theme="5" tint="0.59996337778862885"/>
      </left>
      <right style="medium">
        <color theme="5" tint="0.59996337778862885"/>
      </right>
      <top/>
      <bottom/>
      <diagonal/>
    </border>
    <border>
      <left/>
      <right style="thin">
        <color indexed="64"/>
      </right>
      <top style="thin">
        <color indexed="64"/>
      </top>
      <bottom style="thin">
        <color indexed="64"/>
      </bottom>
      <diagonal/>
    </border>
  </borders>
  <cellStyleXfs count="4">
    <xf numFmtId="0" fontId="0" fillId="0" borderId="0"/>
    <xf numFmtId="9" fontId="10" fillId="0" borderId="0" applyFont="0" applyFill="0" applyBorder="0" applyAlignment="0" applyProtection="0"/>
    <xf numFmtId="43" fontId="10" fillId="0" borderId="0" applyFont="0" applyFill="0" applyBorder="0" applyAlignment="0" applyProtection="0"/>
    <xf numFmtId="0" fontId="11" fillId="0" borderId="0" applyNumberFormat="0" applyFill="0" applyBorder="0" applyAlignment="0" applyProtection="0"/>
  </cellStyleXfs>
  <cellXfs count="204">
    <xf numFmtId="0" fontId="0" fillId="0" borderId="0" xfId="0"/>
    <xf numFmtId="0" fontId="0" fillId="0" borderId="0" xfId="0" applyProtection="1">
      <protection hidden="1"/>
    </xf>
    <xf numFmtId="0" fontId="0" fillId="0" borderId="0" xfId="0" applyAlignment="1" applyProtection="1">
      <alignment horizontal="left" vertical="center" wrapText="1"/>
      <protection hidden="1"/>
    </xf>
    <xf numFmtId="164" fontId="0" fillId="0" borderId="0" xfId="0" applyNumberFormat="1" applyAlignment="1" applyProtection="1">
      <alignment vertical="center"/>
      <protection hidden="1"/>
    </xf>
    <xf numFmtId="0" fontId="0" fillId="0" borderId="0" xfId="0" applyAlignment="1" applyProtection="1">
      <alignment horizontal="center" vertical="center"/>
      <protection hidden="1"/>
    </xf>
    <xf numFmtId="0" fontId="0" fillId="0" borderId="0" xfId="0" applyAlignment="1" applyProtection="1">
      <alignment horizontal="justify" vertical="center" wrapText="1"/>
      <protection hidden="1"/>
    </xf>
    <xf numFmtId="0" fontId="0" fillId="0" borderId="0" xfId="0" applyAlignment="1" applyProtection="1">
      <alignment horizontal="center" vertical="center" wrapText="1"/>
      <protection hidden="1"/>
    </xf>
    <xf numFmtId="0" fontId="0" fillId="0" borderId="1" xfId="0" applyBorder="1" applyAlignment="1">
      <alignment vertical="center" wrapText="1"/>
    </xf>
    <xf numFmtId="0" fontId="4" fillId="9" borderId="1" xfId="0" applyFont="1" applyFill="1" applyBorder="1" applyAlignment="1">
      <alignment horizontal="center" vertical="center" wrapText="1"/>
    </xf>
    <xf numFmtId="0" fontId="0" fillId="0" borderId="2" xfId="0" applyBorder="1" applyAlignment="1">
      <alignment vertical="center" wrapText="1"/>
    </xf>
    <xf numFmtId="0" fontId="0" fillId="0" borderId="1" xfId="0" applyBorder="1"/>
    <xf numFmtId="0" fontId="0" fillId="0" borderId="0" xfId="0" applyAlignment="1">
      <alignment wrapText="1"/>
    </xf>
    <xf numFmtId="0" fontId="0" fillId="0" borderId="7" xfId="0" applyBorder="1" applyAlignment="1" applyProtection="1">
      <alignment horizontal="justify" vertical="center" wrapText="1"/>
      <protection locked="0"/>
    </xf>
    <xf numFmtId="0" fontId="1" fillId="0" borderId="4" xfId="0" quotePrefix="1" applyFont="1" applyBorder="1" applyAlignment="1" applyProtection="1">
      <alignment horizontal="left" vertical="center" wrapText="1"/>
      <protection hidden="1"/>
    </xf>
    <xf numFmtId="0" fontId="0" fillId="0" borderId="4" xfId="0" applyBorder="1" applyAlignment="1" applyProtection="1">
      <alignment horizontal="justify" vertical="center" wrapText="1"/>
      <protection locked="0"/>
    </xf>
    <xf numFmtId="14" fontId="1" fillId="0" borderId="7" xfId="0" applyNumberFormat="1" applyFont="1" applyBorder="1" applyAlignment="1" applyProtection="1">
      <alignment horizontal="center" vertical="center" wrapText="1"/>
      <protection locked="0"/>
    </xf>
    <xf numFmtId="0" fontId="9" fillId="0" borderId="0" xfId="0" applyFont="1" applyAlignment="1" applyProtection="1">
      <alignment horizontal="center" vertical="center" wrapText="1"/>
      <protection hidden="1"/>
    </xf>
    <xf numFmtId="0" fontId="4" fillId="9" borderId="9" xfId="0" applyFont="1" applyFill="1" applyBorder="1" applyAlignment="1">
      <alignment horizontal="center" vertical="center" wrapText="1"/>
    </xf>
    <xf numFmtId="0" fontId="0" fillId="0" borderId="9" xfId="0" applyBorder="1" applyAlignment="1">
      <alignment vertical="center" wrapText="1"/>
    </xf>
    <xf numFmtId="9" fontId="0" fillId="0" borderId="9" xfId="0" applyNumberFormat="1" applyBorder="1" applyAlignment="1">
      <alignment vertical="center" wrapText="1"/>
    </xf>
    <xf numFmtId="9" fontId="0" fillId="0" borderId="2" xfId="0" applyNumberFormat="1" applyBorder="1" applyAlignment="1">
      <alignment vertical="center" wrapText="1"/>
    </xf>
    <xf numFmtId="9" fontId="0" fillId="0" borderId="0" xfId="1" applyFont="1" applyBorder="1" applyAlignment="1" applyProtection="1">
      <alignment horizontal="left" vertical="center" wrapText="1"/>
      <protection hidden="1"/>
    </xf>
    <xf numFmtId="9" fontId="0" fillId="0" borderId="0" xfId="1" applyFont="1" applyAlignment="1" applyProtection="1">
      <alignment horizontal="left" vertical="center" wrapText="1"/>
      <protection hidden="1"/>
    </xf>
    <xf numFmtId="9" fontId="1" fillId="0" borderId="4" xfId="1" applyFont="1" applyBorder="1" applyAlignment="1" applyProtection="1">
      <alignment vertical="center" wrapText="1"/>
      <protection locked="0"/>
    </xf>
    <xf numFmtId="9" fontId="0" fillId="0" borderId="0" xfId="1" applyFont="1" applyBorder="1" applyAlignment="1" applyProtection="1">
      <alignment horizontal="right" vertical="center" wrapText="1"/>
      <protection hidden="1"/>
    </xf>
    <xf numFmtId="9" fontId="0" fillId="0" borderId="0" xfId="1" applyFont="1" applyAlignment="1" applyProtection="1">
      <alignment horizontal="right" vertical="center" wrapText="1"/>
      <protection hidden="1"/>
    </xf>
    <xf numFmtId="0" fontId="0" fillId="0" borderId="0" xfId="0" applyAlignment="1">
      <alignment vertical="center" wrapText="1"/>
    </xf>
    <xf numFmtId="0" fontId="0" fillId="0" borderId="0" xfId="0" applyAlignment="1">
      <alignment vertical="center"/>
    </xf>
    <xf numFmtId="0" fontId="1" fillId="0" borderId="7" xfId="0" applyFont="1" applyBorder="1" applyAlignment="1" applyProtection="1">
      <alignment vertical="center" wrapText="1"/>
      <protection locked="0"/>
    </xf>
    <xf numFmtId="14" fontId="0" fillId="0" borderId="1" xfId="0" applyNumberFormat="1" applyBorder="1" applyAlignment="1" applyProtection="1">
      <alignment horizontal="center" vertical="center" wrapText="1"/>
      <protection locked="0"/>
    </xf>
    <xf numFmtId="9" fontId="1" fillId="0" borderId="1" xfId="1" applyFont="1" applyBorder="1" applyAlignment="1" applyProtection="1">
      <alignment vertical="center" wrapText="1"/>
      <protection locked="0"/>
    </xf>
    <xf numFmtId="9" fontId="1" fillId="0" borderId="1" xfId="1" applyFont="1" applyBorder="1" applyAlignment="1" applyProtection="1">
      <alignment horizontal="right" vertical="center" wrapText="1"/>
      <protection locked="0"/>
    </xf>
    <xf numFmtId="0" fontId="0" fillId="0" borderId="1" xfId="0" applyBorder="1" applyAlignment="1" applyProtection="1">
      <alignment horizontal="justify" vertical="center" wrapText="1"/>
      <protection locked="0"/>
    </xf>
    <xf numFmtId="14" fontId="0" fillId="0" borderId="1" xfId="0" applyNumberFormat="1" applyBorder="1" applyAlignment="1" applyProtection="1">
      <alignment vertical="center"/>
      <protection hidden="1"/>
    </xf>
    <xf numFmtId="0" fontId="1" fillId="0" borderId="1" xfId="0" quotePrefix="1" applyFont="1" applyBorder="1" applyAlignment="1" applyProtection="1">
      <alignment horizontal="left" vertical="center" wrapText="1"/>
      <protection locked="0"/>
    </xf>
    <xf numFmtId="14" fontId="1" fillId="0" borderId="1" xfId="0" applyNumberFormat="1" applyFont="1" applyBorder="1" applyAlignment="1" applyProtection="1">
      <alignment horizontal="center" vertical="center" wrapText="1"/>
      <protection locked="0"/>
    </xf>
    <xf numFmtId="9" fontId="1" fillId="0" borderId="7" xfId="1" applyFont="1" applyBorder="1" applyAlignment="1" applyProtection="1">
      <alignment vertical="center" wrapText="1"/>
      <protection locked="0"/>
    </xf>
    <xf numFmtId="14" fontId="1" fillId="0" borderId="1" xfId="0" applyNumberFormat="1" applyFont="1" applyBorder="1" applyAlignment="1" applyProtection="1">
      <alignment horizontal="center" vertical="center"/>
      <protection locked="0"/>
    </xf>
    <xf numFmtId="0" fontId="3" fillId="0" borderId="1" xfId="0" applyFont="1" applyBorder="1" applyAlignment="1" applyProtection="1">
      <alignment vertical="center" wrapText="1"/>
      <protection locked="0"/>
    </xf>
    <xf numFmtId="0" fontId="1" fillId="0" borderId="7" xfId="0" applyFont="1" applyBorder="1" applyAlignment="1" applyProtection="1">
      <alignment vertical="center" wrapText="1"/>
      <protection hidden="1"/>
    </xf>
    <xf numFmtId="0" fontId="1" fillId="0" borderId="4" xfId="0" applyFont="1" applyBorder="1" applyAlignment="1" applyProtection="1">
      <alignment vertical="center" wrapText="1"/>
      <protection hidden="1"/>
    </xf>
    <xf numFmtId="0" fontId="1" fillId="0" borderId="1" xfId="0" applyFont="1" applyBorder="1" applyAlignment="1" applyProtection="1">
      <alignment horizontal="justify" vertical="center" wrapText="1"/>
      <protection locked="0" hidden="1"/>
    </xf>
    <xf numFmtId="0" fontId="1" fillId="0" borderId="1"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0" fillId="0" borderId="4" xfId="0" applyBorder="1" applyAlignment="1" applyProtection="1">
      <alignment horizontal="left" vertical="center" wrapText="1"/>
      <protection locked="0" hidden="1"/>
    </xf>
    <xf numFmtId="0" fontId="0" fillId="0" borderId="14" xfId="0" applyBorder="1" applyAlignment="1">
      <alignment vertical="center" wrapText="1"/>
    </xf>
    <xf numFmtId="9" fontId="0" fillId="0" borderId="14" xfId="0" applyNumberFormat="1" applyBorder="1" applyAlignment="1">
      <alignment horizontal="left" vertical="center" wrapText="1"/>
    </xf>
    <xf numFmtId="0" fontId="0" fillId="0" borderId="15" xfId="0" applyBorder="1" applyAlignment="1">
      <alignment vertical="center" wrapText="1"/>
    </xf>
    <xf numFmtId="0" fontId="0" fillId="0" borderId="0" xfId="0" applyAlignment="1">
      <alignment horizontal="center" vertical="center"/>
    </xf>
    <xf numFmtId="0" fontId="1" fillId="2" borderId="1" xfId="0" applyFont="1" applyFill="1" applyBorder="1" applyAlignment="1" applyProtection="1">
      <alignment horizontal="left" vertical="center" wrapText="1"/>
      <protection locked="0"/>
    </xf>
    <xf numFmtId="0" fontId="1" fillId="0" borderId="7" xfId="0" quotePrefix="1" applyFont="1" applyBorder="1" applyAlignment="1" applyProtection="1">
      <alignment horizontal="left" vertical="center" wrapText="1"/>
      <protection hidden="1"/>
    </xf>
    <xf numFmtId="9" fontId="0" fillId="0" borderId="4" xfId="1" applyFont="1" applyBorder="1" applyAlignment="1" applyProtection="1">
      <alignment horizontal="left" vertical="center" wrapText="1"/>
      <protection hidden="1"/>
    </xf>
    <xf numFmtId="0" fontId="0" fillId="0" borderId="4" xfId="0" applyBorder="1" applyAlignment="1" applyProtection="1">
      <alignment horizontal="justify" vertical="center" wrapText="1"/>
      <protection hidden="1"/>
    </xf>
    <xf numFmtId="9" fontId="0" fillId="0" borderId="7" xfId="1" applyFont="1" applyBorder="1" applyAlignment="1" applyProtection="1">
      <alignment horizontal="left" vertical="center" wrapText="1"/>
      <protection hidden="1"/>
    </xf>
    <xf numFmtId="0" fontId="0" fillId="0" borderId="7" xfId="0" applyBorder="1" applyAlignment="1" applyProtection="1">
      <alignment horizontal="justify" vertical="center" wrapText="1"/>
      <protection hidden="1"/>
    </xf>
    <xf numFmtId="9" fontId="5" fillId="4" borderId="1" xfId="1"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hidden="1"/>
    </xf>
    <xf numFmtId="9" fontId="5" fillId="5" borderId="1" xfId="1" applyFont="1" applyFill="1" applyBorder="1" applyAlignment="1" applyProtection="1">
      <alignment horizontal="center" vertical="center" wrapText="1"/>
      <protection hidden="1"/>
    </xf>
    <xf numFmtId="0" fontId="1" fillId="0" borderId="1" xfId="0" quotePrefix="1" applyFont="1" applyBorder="1" applyAlignment="1" applyProtection="1">
      <alignment horizontal="left" vertical="center" wrapText="1"/>
      <protection hidden="1"/>
    </xf>
    <xf numFmtId="0" fontId="5" fillId="3" borderId="5" xfId="0" applyFont="1" applyFill="1" applyBorder="1" applyAlignment="1" applyProtection="1">
      <alignment horizontal="center" vertical="center" wrapText="1"/>
      <protection hidden="1"/>
    </xf>
    <xf numFmtId="0" fontId="0" fillId="0" borderId="0" xfId="0" applyAlignment="1" applyProtection="1">
      <alignment vertical="center" wrapText="1"/>
      <protection hidden="1"/>
    </xf>
    <xf numFmtId="14" fontId="12" fillId="0" borderId="1" xfId="0" applyNumberFormat="1" applyFont="1" applyBorder="1" applyAlignment="1">
      <alignment vertical="center"/>
    </xf>
    <xf numFmtId="0" fontId="0" fillId="0" borderId="1" xfId="0" applyBorder="1" applyAlignment="1" applyProtection="1">
      <alignment vertical="center" wrapText="1"/>
      <protection hidden="1"/>
    </xf>
    <xf numFmtId="0" fontId="0" fillId="0" borderId="1" xfId="0" applyBorder="1" applyAlignment="1" applyProtection="1">
      <alignment wrapText="1"/>
      <protection hidden="1"/>
    </xf>
    <xf numFmtId="0" fontId="0" fillId="0" borderId="1" xfId="0" applyBorder="1" applyAlignment="1" applyProtection="1">
      <alignment vertical="center"/>
      <protection hidden="1"/>
    </xf>
    <xf numFmtId="14" fontId="13" fillId="0" borderId="16" xfId="0" applyNumberFormat="1" applyFont="1" applyBorder="1" applyAlignment="1">
      <alignment vertical="center" wrapText="1"/>
    </xf>
    <xf numFmtId="0" fontId="13" fillId="0" borderId="16" xfId="0" applyFont="1" applyBorder="1" applyAlignment="1">
      <alignment vertical="center" wrapText="1"/>
    </xf>
    <xf numFmtId="0" fontId="12" fillId="0" borderId="10" xfId="0" applyFont="1" applyBorder="1" applyAlignment="1">
      <alignment vertical="center" wrapText="1"/>
    </xf>
    <xf numFmtId="0" fontId="12" fillId="0" borderId="13" xfId="0" applyFont="1" applyBorder="1" applyAlignment="1">
      <alignment vertical="center" wrapText="1"/>
    </xf>
    <xf numFmtId="14" fontId="13" fillId="0" borderId="13" xfId="0" applyNumberFormat="1" applyFont="1" applyBorder="1" applyAlignment="1">
      <alignment vertical="center" wrapText="1"/>
    </xf>
    <xf numFmtId="0" fontId="13" fillId="0" borderId="13" xfId="0" applyFont="1" applyBorder="1" applyAlignment="1">
      <alignment vertical="center" wrapText="1"/>
    </xf>
    <xf numFmtId="14" fontId="0" fillId="0" borderId="1" xfId="0" applyNumberFormat="1" applyBorder="1" applyAlignment="1" applyProtection="1">
      <alignment vertical="center" wrapText="1"/>
      <protection hidden="1"/>
    </xf>
    <xf numFmtId="0" fontId="14" fillId="0" borderId="7" xfId="0" applyFont="1" applyBorder="1" applyAlignment="1" applyProtection="1">
      <alignment horizontal="center" vertical="center" wrapText="1"/>
      <protection locked="0"/>
    </xf>
    <xf numFmtId="0" fontId="2" fillId="10" borderId="5" xfId="0" applyFont="1" applyFill="1" applyBorder="1" applyAlignment="1" applyProtection="1">
      <alignment horizontal="center" vertical="center" wrapText="1"/>
      <protection locked="0"/>
    </xf>
    <xf numFmtId="0" fontId="1" fillId="10" borderId="1" xfId="0" applyFont="1" applyFill="1" applyBorder="1" applyAlignment="1" applyProtection="1">
      <alignment horizontal="center" vertical="center" wrapText="1"/>
      <protection locked="0"/>
    </xf>
    <xf numFmtId="0" fontId="1" fillId="10" borderId="1" xfId="0" applyFont="1" applyFill="1" applyBorder="1" applyAlignment="1" applyProtection="1">
      <alignment horizontal="left" vertical="center" wrapText="1"/>
      <protection locked="0"/>
    </xf>
    <xf numFmtId="0" fontId="1" fillId="10" borderId="1" xfId="0" applyFont="1" applyFill="1" applyBorder="1" applyAlignment="1" applyProtection="1">
      <alignment horizontal="center" vertical="center" wrapText="1"/>
      <protection locked="0" hidden="1"/>
    </xf>
    <xf numFmtId="9" fontId="1" fillId="10" borderId="1" xfId="1" applyFont="1" applyFill="1" applyBorder="1" applyAlignment="1" applyProtection="1">
      <alignment horizontal="center" vertical="center" wrapText="1"/>
      <protection locked="0"/>
    </xf>
    <xf numFmtId="0" fontId="1" fillId="10" borderId="1" xfId="0" applyFont="1" applyFill="1" applyBorder="1" applyAlignment="1" applyProtection="1">
      <alignment horizontal="right" vertical="center" wrapText="1"/>
      <protection locked="0"/>
    </xf>
    <xf numFmtId="0" fontId="6" fillId="10" borderId="1" xfId="0" applyFont="1" applyFill="1" applyBorder="1" applyAlignment="1" applyProtection="1">
      <alignment horizontal="center" vertical="center" wrapText="1"/>
      <protection locked="0"/>
    </xf>
    <xf numFmtId="0" fontId="6" fillId="10" borderId="1" xfId="0" applyFont="1" applyFill="1" applyBorder="1" applyAlignment="1" applyProtection="1">
      <alignment vertical="center" wrapText="1"/>
      <protection locked="0"/>
    </xf>
    <xf numFmtId="0" fontId="4" fillId="10" borderId="1" xfId="0" applyFont="1" applyFill="1" applyBorder="1" applyAlignment="1" applyProtection="1">
      <alignment horizontal="center" vertical="center" wrapText="1"/>
      <protection locked="0"/>
    </xf>
    <xf numFmtId="9" fontId="4" fillId="10" borderId="1" xfId="1" applyFont="1" applyFill="1" applyBorder="1" applyAlignment="1" applyProtection="1">
      <alignment horizontal="center" vertical="center" wrapText="1"/>
      <protection locked="0"/>
    </xf>
    <xf numFmtId="9" fontId="10" fillId="10" borderId="1" xfId="1" applyFont="1" applyFill="1" applyBorder="1" applyAlignment="1" applyProtection="1">
      <alignment horizontal="left" vertical="center" wrapText="1"/>
      <protection locked="0"/>
    </xf>
    <xf numFmtId="0" fontId="1" fillId="10" borderId="1" xfId="0" applyFont="1" applyFill="1" applyBorder="1" applyAlignment="1" applyProtection="1">
      <alignment vertical="center" wrapText="1"/>
      <protection locked="0"/>
    </xf>
    <xf numFmtId="9" fontId="1" fillId="10" borderId="1" xfId="1" applyFont="1" applyFill="1" applyBorder="1" applyAlignment="1" applyProtection="1">
      <alignment vertical="center" wrapText="1"/>
      <protection locked="0"/>
    </xf>
    <xf numFmtId="0" fontId="1" fillId="10" borderId="1" xfId="0" quotePrefix="1" applyFont="1" applyFill="1" applyBorder="1" applyAlignment="1" applyProtection="1">
      <alignment horizontal="left" vertical="center" wrapText="1"/>
      <protection locked="0"/>
    </xf>
    <xf numFmtId="9" fontId="1" fillId="10" borderId="1" xfId="1" applyFont="1" applyFill="1" applyBorder="1" applyAlignment="1" applyProtection="1">
      <alignment horizontal="right" vertical="center" wrapText="1"/>
      <protection locked="0"/>
    </xf>
    <xf numFmtId="0" fontId="1" fillId="10" borderId="1" xfId="0" quotePrefix="1" applyFont="1" applyFill="1" applyBorder="1" applyAlignment="1" applyProtection="1">
      <alignment horizontal="left" vertical="center" wrapText="1"/>
      <protection hidden="1"/>
    </xf>
    <xf numFmtId="0" fontId="0" fillId="10" borderId="1" xfId="0" applyFill="1" applyBorder="1" applyAlignment="1" applyProtection="1">
      <alignment horizontal="center" vertical="center" wrapText="1"/>
      <protection locked="0"/>
    </xf>
    <xf numFmtId="14" fontId="1" fillId="10" borderId="1" xfId="0" applyNumberFormat="1" applyFont="1" applyFill="1" applyBorder="1" applyAlignment="1" applyProtection="1">
      <alignment horizontal="center" vertical="center" wrapText="1"/>
      <protection locked="0"/>
    </xf>
    <xf numFmtId="14" fontId="12" fillId="10" borderId="1" xfId="0" applyNumberFormat="1" applyFont="1" applyFill="1" applyBorder="1" applyAlignment="1">
      <alignment vertical="center"/>
    </xf>
    <xf numFmtId="0" fontId="0" fillId="10" borderId="1" xfId="0" applyFill="1" applyBorder="1" applyAlignment="1" applyProtection="1">
      <alignment vertical="center" wrapText="1"/>
      <protection hidden="1"/>
    </xf>
    <xf numFmtId="14" fontId="0" fillId="10" borderId="1" xfId="0" applyNumberFormat="1" applyFill="1" applyBorder="1" applyAlignment="1" applyProtection="1">
      <alignment vertical="center"/>
      <protection hidden="1"/>
    </xf>
    <xf numFmtId="0" fontId="0" fillId="10" borderId="0" xfId="0" applyFill="1" applyProtection="1">
      <protection hidden="1"/>
    </xf>
    <xf numFmtId="0" fontId="12" fillId="0" borderId="16" xfId="0" applyFont="1" applyBorder="1" applyAlignment="1">
      <alignment vertical="center" wrapText="1"/>
    </xf>
    <xf numFmtId="0" fontId="11" fillId="0" borderId="1" xfId="3" applyBorder="1" applyAlignment="1" applyProtection="1">
      <alignment vertical="center" wrapText="1"/>
      <protection hidden="1"/>
    </xf>
    <xf numFmtId="0" fontId="12" fillId="0" borderId="4" xfId="0" applyFont="1" applyBorder="1" applyAlignment="1">
      <alignment vertical="center" wrapText="1"/>
    </xf>
    <xf numFmtId="0" fontId="0" fillId="2" borderId="1" xfId="0" applyFill="1" applyBorder="1" applyAlignment="1" applyProtection="1">
      <alignment horizontal="left" vertical="center" wrapText="1"/>
      <protection locked="0"/>
    </xf>
    <xf numFmtId="9" fontId="10" fillId="0" borderId="7" xfId="1" applyFont="1" applyBorder="1" applyAlignment="1" applyProtection="1">
      <alignment horizontal="left" vertical="center" wrapText="1"/>
      <protection locked="0"/>
    </xf>
    <xf numFmtId="0" fontId="6" fillId="0" borderId="7"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9" fontId="4" fillId="0" borderId="7" xfId="1"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9" fontId="1" fillId="0" borderId="7" xfId="1"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6" fillId="3" borderId="1" xfId="0" applyFont="1" applyFill="1" applyBorder="1" applyAlignment="1" applyProtection="1">
      <alignment horizontal="center" vertical="center" wrapText="1"/>
      <protection hidden="1"/>
    </xf>
    <xf numFmtId="0" fontId="7" fillId="7" borderId="4" xfId="0" applyFont="1" applyFill="1" applyBorder="1" applyAlignment="1" applyProtection="1">
      <alignment horizontal="center" vertical="center"/>
      <protection hidden="1"/>
    </xf>
    <xf numFmtId="0" fontId="5" fillId="5" borderId="1" xfId="0" applyFont="1" applyFill="1" applyBorder="1" applyAlignment="1" applyProtection="1">
      <alignment horizontal="center" vertical="center" wrapText="1"/>
      <protection hidden="1"/>
    </xf>
    <xf numFmtId="0" fontId="13" fillId="0" borderId="1" xfId="0" applyFont="1" applyBorder="1" applyAlignment="1">
      <alignment vertical="center" wrapText="1"/>
    </xf>
    <xf numFmtId="0" fontId="1" fillId="0" borderId="1" xfId="0" applyFont="1" applyBorder="1" applyAlignment="1" applyProtection="1">
      <alignment vertical="center" wrapText="1"/>
      <protection locked="0" hidden="1"/>
    </xf>
    <xf numFmtId="0" fontId="1" fillId="0" borderId="1" xfId="0" applyFont="1" applyBorder="1" applyAlignment="1" applyProtection="1">
      <alignment horizontal="center" vertical="center" wrapText="1"/>
      <protection locked="0" hidden="1"/>
    </xf>
    <xf numFmtId="0" fontId="3" fillId="0" borderId="1" xfId="0" applyFont="1" applyBorder="1" applyAlignment="1" applyProtection="1">
      <alignment vertical="center" wrapText="1"/>
      <protection locked="0" hidden="1"/>
    </xf>
    <xf numFmtId="0" fontId="5" fillId="3"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locked="0" hidden="1"/>
    </xf>
    <xf numFmtId="0" fontId="0" fillId="0" borderId="1"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xf numFmtId="0" fontId="0" fillId="0" borderId="4" xfId="0" applyBorder="1" applyAlignment="1" applyProtection="1">
      <alignment horizontal="center" vertical="center" wrapText="1"/>
      <protection locked="0"/>
    </xf>
    <xf numFmtId="0" fontId="0" fillId="0" borderId="7" xfId="0" applyBorder="1" applyAlignment="1" applyProtection="1">
      <alignment horizontal="center" vertical="center" wrapText="1"/>
      <protection locked="0"/>
    </xf>
    <xf numFmtId="14" fontId="1" fillId="0" borderId="4" xfId="0" applyNumberFormat="1" applyFont="1" applyBorder="1" applyAlignment="1" applyProtection="1">
      <alignment horizontal="center" vertical="center" wrapText="1"/>
      <protection locked="0" hidden="1"/>
    </xf>
    <xf numFmtId="14" fontId="1" fillId="0" borderId="7" xfId="0" applyNumberFormat="1" applyFont="1" applyBorder="1" applyAlignment="1" applyProtection="1">
      <alignment horizontal="center" vertical="center" wrapText="1"/>
      <protection locked="0" hidden="1"/>
    </xf>
    <xf numFmtId="9" fontId="1" fillId="0" borderId="4" xfId="1" applyFont="1" applyBorder="1" applyAlignment="1" applyProtection="1">
      <alignment horizontal="right" vertical="center" wrapText="1"/>
      <protection locked="0"/>
    </xf>
    <xf numFmtId="9" fontId="1" fillId="0" borderId="7" xfId="1" applyFont="1" applyBorder="1" applyAlignment="1" applyProtection="1">
      <alignment horizontal="right" vertical="center" wrapText="1"/>
      <protection locked="0"/>
    </xf>
    <xf numFmtId="0" fontId="0" fillId="0" borderId="4"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1" fillId="0" borderId="7" xfId="0" applyFont="1" applyBorder="1" applyAlignment="1" applyProtection="1">
      <alignment horizontal="left" vertical="center" wrapText="1"/>
      <protection hidden="1"/>
    </xf>
    <xf numFmtId="14" fontId="1" fillId="0" borderId="1" xfId="0" applyNumberFormat="1" applyFont="1" applyBorder="1" applyAlignment="1" applyProtection="1">
      <alignment horizontal="center" vertical="center" wrapText="1"/>
      <protection locked="0" hidden="1"/>
    </xf>
    <xf numFmtId="0" fontId="0" fillId="0" borderId="4" xfId="0" applyBorder="1" applyAlignment="1" applyProtection="1">
      <alignment horizontal="left" vertical="center" wrapText="1"/>
      <protection locked="0"/>
    </xf>
    <xf numFmtId="0" fontId="0" fillId="0" borderId="1" xfId="0" applyBorder="1" applyAlignment="1" applyProtection="1">
      <alignment horizontal="center" vertical="center" wrapText="1"/>
      <protection locked="0"/>
    </xf>
    <xf numFmtId="0" fontId="1" fillId="0" borderId="1" xfId="0" applyFont="1" applyFill="1" applyBorder="1" applyAlignment="1" applyProtection="1">
      <alignment vertical="center" wrapText="1"/>
      <protection locked="0"/>
    </xf>
    <xf numFmtId="0" fontId="1" fillId="0" borderId="1" xfId="0" applyFont="1" applyFill="1" applyBorder="1" applyAlignment="1" applyProtection="1">
      <alignment horizontal="left" vertical="center" wrapText="1"/>
      <protection locked="0"/>
    </xf>
    <xf numFmtId="0" fontId="0" fillId="0" borderId="1" xfId="0" applyFill="1" applyBorder="1" applyAlignment="1" applyProtection="1">
      <alignment horizontal="justify" vertical="center" wrapText="1"/>
      <protection locked="0"/>
    </xf>
    <xf numFmtId="0" fontId="1" fillId="0" borderId="1" xfId="0" applyFont="1" applyFill="1" applyBorder="1" applyAlignment="1" applyProtection="1">
      <alignment horizontal="justify" vertical="center" wrapText="1"/>
      <protection locked="0"/>
    </xf>
    <xf numFmtId="0" fontId="1" fillId="0" borderId="1" xfId="0" quotePrefix="1" applyFont="1" applyFill="1" applyBorder="1" applyAlignment="1" applyProtection="1">
      <alignment horizontal="justify" vertical="center" wrapText="1"/>
      <protection locked="0"/>
    </xf>
    <xf numFmtId="0" fontId="3" fillId="0" borderId="1" xfId="0" quotePrefix="1" applyFont="1" applyFill="1" applyBorder="1" applyAlignment="1" applyProtection="1">
      <alignment horizontal="left" vertical="center" wrapText="1"/>
      <protection locked="0"/>
    </xf>
    <xf numFmtId="0" fontId="3" fillId="0" borderId="1" xfId="0" quotePrefix="1" applyFont="1" applyFill="1" applyBorder="1" applyAlignment="1" applyProtection="1">
      <alignment horizontal="justify" vertical="center" wrapText="1"/>
      <protection locked="0"/>
    </xf>
    <xf numFmtId="0" fontId="1" fillId="0" borderId="7" xfId="0" applyFont="1" applyFill="1" applyBorder="1" applyAlignment="1" applyProtection="1">
      <alignment horizontal="justify" vertical="center" wrapText="1"/>
      <protection locked="0"/>
    </xf>
    <xf numFmtId="0" fontId="3" fillId="0" borderId="1" xfId="0" applyFont="1" applyFill="1" applyBorder="1" applyAlignment="1" applyProtection="1">
      <alignment horizontal="justify" vertical="center" wrapText="1"/>
      <protection locked="0"/>
    </xf>
    <xf numFmtId="0" fontId="5" fillId="5"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xf>
    <xf numFmtId="0" fontId="6" fillId="3" borderId="1" xfId="0" applyFont="1" applyFill="1" applyBorder="1" applyAlignment="1" applyProtection="1">
      <alignment horizontal="center" vertical="center" wrapText="1"/>
      <protection hidden="1"/>
    </xf>
    <xf numFmtId="0" fontId="5" fillId="3" borderId="1" xfId="0" applyFont="1" applyFill="1" applyBorder="1" applyAlignment="1" applyProtection="1">
      <alignment horizontal="center" vertical="center" wrapText="1"/>
      <protection hidden="1"/>
    </xf>
    <xf numFmtId="0" fontId="7" fillId="8" borderId="3" xfId="0" applyFont="1" applyFill="1" applyBorder="1" applyAlignment="1" applyProtection="1">
      <alignment horizontal="center" vertical="center"/>
      <protection hidden="1"/>
    </xf>
    <xf numFmtId="0" fontId="7" fillId="8" borderId="4" xfId="0" applyFont="1" applyFill="1" applyBorder="1" applyAlignment="1" applyProtection="1">
      <alignment horizontal="center" vertical="center"/>
      <protection hidden="1"/>
    </xf>
    <xf numFmtId="0" fontId="7" fillId="8" borderId="5" xfId="0" applyFont="1" applyFill="1" applyBorder="1" applyAlignment="1" applyProtection="1">
      <alignment horizontal="center" vertical="center"/>
      <protection hidden="1"/>
    </xf>
    <xf numFmtId="0" fontId="7" fillId="8" borderId="1" xfId="0" applyFont="1" applyFill="1" applyBorder="1" applyAlignment="1" applyProtection="1">
      <alignment horizontal="center" vertical="center"/>
      <protection hidden="1"/>
    </xf>
    <xf numFmtId="0" fontId="8" fillId="4" borderId="4" xfId="0" applyFont="1" applyFill="1" applyBorder="1" applyAlignment="1" applyProtection="1">
      <alignment horizontal="center" vertical="center" wrapText="1"/>
      <protection hidden="1"/>
    </xf>
    <xf numFmtId="0" fontId="8" fillId="4" borderId="1" xfId="0" applyFont="1" applyFill="1" applyBorder="1" applyAlignment="1" applyProtection="1">
      <alignment horizontal="center" vertical="center" wrapText="1"/>
      <protection hidden="1"/>
    </xf>
    <xf numFmtId="0" fontId="7" fillId="7" borderId="4" xfId="0" applyFont="1" applyFill="1" applyBorder="1" applyAlignment="1" applyProtection="1">
      <alignment horizontal="center" vertical="center"/>
      <protection hidden="1"/>
    </xf>
    <xf numFmtId="9" fontId="7" fillId="7" borderId="4" xfId="1" applyFont="1" applyFill="1" applyBorder="1" applyAlignment="1" applyProtection="1">
      <alignment horizontal="center" vertical="center"/>
      <protection hidden="1"/>
    </xf>
    <xf numFmtId="0" fontId="7" fillId="6" borderId="11" xfId="0" applyFont="1" applyFill="1" applyBorder="1" applyAlignment="1" applyProtection="1">
      <alignment horizontal="center" vertical="center"/>
      <protection hidden="1"/>
    </xf>
    <xf numFmtId="0" fontId="7" fillId="6" borderId="12" xfId="0" applyFont="1" applyFill="1" applyBorder="1" applyAlignment="1" applyProtection="1">
      <alignment horizontal="center" vertical="center"/>
      <protection hidden="1"/>
    </xf>
    <xf numFmtId="9" fontId="10" fillId="0" borderId="1" xfId="1" applyFont="1" applyFill="1" applyBorder="1" applyAlignment="1" applyProtection="1">
      <alignment horizontal="left" vertical="center" wrapText="1"/>
      <protection locked="0"/>
    </xf>
    <xf numFmtId="0" fontId="6" fillId="0" borderId="1"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9" fontId="4" fillId="0" borderId="1" xfId="1"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9" fontId="1" fillId="0" borderId="1" xfId="1"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hidden="1"/>
    </xf>
    <xf numFmtId="9" fontId="0" fillId="0" borderId="1" xfId="1" applyFont="1" applyBorder="1" applyAlignment="1" applyProtection="1">
      <alignment horizontal="center" vertical="center" wrapText="1"/>
      <protection locked="0"/>
    </xf>
    <xf numFmtId="9" fontId="10" fillId="0" borderId="1" xfId="1" applyFont="1" applyBorder="1" applyAlignment="1" applyProtection="1">
      <alignment horizontal="left" vertical="center" wrapText="1"/>
      <protection locked="0"/>
    </xf>
    <xf numFmtId="0" fontId="3" fillId="0" borderId="1" xfId="0" applyFont="1" applyBorder="1" applyAlignment="1" applyProtection="1">
      <alignment horizontal="center" vertical="center" wrapText="1"/>
      <protection locked="0"/>
    </xf>
    <xf numFmtId="0" fontId="1" fillId="0" borderId="1" xfId="0" applyFont="1" applyBorder="1" applyAlignment="1" applyProtection="1">
      <alignment horizontal="left" vertical="center" wrapText="1"/>
      <protection locked="0" hidden="1"/>
    </xf>
    <xf numFmtId="0" fontId="1" fillId="0" borderId="4"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9" fontId="1" fillId="0" borderId="4" xfId="1" applyFont="1" applyBorder="1" applyAlignment="1" applyProtection="1">
      <alignment horizontal="center" vertical="center" wrapText="1"/>
      <protection locked="0"/>
    </xf>
    <xf numFmtId="9" fontId="1" fillId="0" borderId="7" xfId="1"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1" fillId="0" borderId="4"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14" fontId="1" fillId="0" borderId="1" xfId="0" applyNumberFormat="1" applyFont="1" applyBorder="1" applyAlignment="1" applyProtection="1">
      <alignment horizontal="center" vertical="center" wrapText="1"/>
      <protection locked="0" hidden="1"/>
    </xf>
    <xf numFmtId="0" fontId="0" fillId="0" borderId="1" xfId="0" applyBorder="1" applyAlignment="1" applyProtection="1">
      <alignment horizontal="center" vertical="center" wrapText="1"/>
      <protection locked="0"/>
    </xf>
    <xf numFmtId="9" fontId="4" fillId="0" borderId="4" xfId="1" applyFont="1" applyBorder="1" applyAlignment="1" applyProtection="1">
      <alignment horizontal="center" vertical="center" wrapText="1"/>
      <protection locked="0"/>
    </xf>
    <xf numFmtId="0" fontId="6" fillId="0" borderId="4"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2" fillId="0" borderId="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0" fillId="0" borderId="4" xfId="0" applyBorder="1" applyAlignment="1" applyProtection="1">
      <alignment horizontal="center" vertical="center" wrapText="1"/>
      <protection hidden="1"/>
    </xf>
    <xf numFmtId="0" fontId="0" fillId="0" borderId="7" xfId="0"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43" fontId="0" fillId="0" borderId="1" xfId="2"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hidden="1"/>
    </xf>
    <xf numFmtId="0" fontId="1" fillId="0" borderId="7" xfId="0" applyFont="1" applyBorder="1" applyAlignment="1" applyProtection="1">
      <alignment horizontal="center" vertical="center" wrapText="1"/>
      <protection locked="0" hidden="1"/>
    </xf>
    <xf numFmtId="9" fontId="4" fillId="0" borderId="7" xfId="1" applyFont="1" applyBorder="1" applyAlignment="1" applyProtection="1">
      <alignment horizontal="center" vertical="center" wrapText="1"/>
      <protection locked="0"/>
    </xf>
    <xf numFmtId="0" fontId="0" fillId="0" borderId="4" xfId="0" applyBorder="1" applyAlignment="1" applyProtection="1">
      <alignment horizontal="left" vertical="center" wrapText="1"/>
      <protection hidden="1"/>
    </xf>
    <xf numFmtId="0" fontId="0" fillId="0" borderId="7" xfId="0" applyBorder="1" applyAlignment="1" applyProtection="1">
      <alignment horizontal="left" vertical="center" wrapText="1"/>
      <protection hidden="1"/>
    </xf>
    <xf numFmtId="0" fontId="6" fillId="0" borderId="8"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hidden="1"/>
    </xf>
    <xf numFmtId="0" fontId="2" fillId="0" borderId="7" xfId="0" applyFont="1" applyBorder="1" applyAlignment="1" applyProtection="1">
      <alignment horizontal="center" vertical="center" wrapText="1"/>
      <protection hidden="1"/>
    </xf>
    <xf numFmtId="0" fontId="4" fillId="0" borderId="4"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cellXfs>
  <cellStyles count="4">
    <cellStyle name="Hyperlink" xfId="3" xr:uid="{00000000-0005-0000-0000-000001000000}"/>
    <cellStyle name="Millares" xfId="2" builtinId="3"/>
    <cellStyle name="Normal" xfId="0" builtinId="0"/>
    <cellStyle name="Porcentaje" xfId="1" builtinId="5"/>
  </cellStyles>
  <dxfs count="1815">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font>
      <fill>
        <patternFill>
          <bgColor rgb="FF92D050"/>
        </patternFill>
      </fill>
    </dxf>
    <dxf>
      <font>
        <b/>
        <i val="0"/>
        <color auto="1"/>
      </font>
      <fill>
        <patternFill>
          <bgColor rgb="FFFFFF00"/>
        </patternFill>
      </fill>
    </dxf>
    <dxf>
      <font>
        <b/>
        <i val="0"/>
        <color auto="1"/>
      </font>
      <fill>
        <patternFill>
          <bgColor theme="5" tint="-0.24994659260841701"/>
        </patternFill>
      </fill>
    </dxf>
    <dxf>
      <font>
        <b/>
        <i val="0"/>
        <color theme="0"/>
      </font>
      <fill>
        <patternFill>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FFFF00"/>
        </patternFill>
      </fill>
    </dxf>
    <dxf>
      <font>
        <color auto="1"/>
      </font>
      <numFmt numFmtId="0" formatCode="General"/>
      <fill>
        <patternFill>
          <fgColor auto="1"/>
          <bgColor theme="5" tint="-0.24994659260841701"/>
        </patternFill>
      </fill>
    </dxf>
    <dxf>
      <font>
        <color auto="1"/>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ill>
        <patternFill>
          <bgColor rgb="FFFFC000"/>
        </patternFill>
      </fill>
    </dxf>
    <dxf>
      <fill>
        <patternFill>
          <bgColor rgb="FFFFFF00"/>
        </patternFill>
      </fill>
    </dxf>
    <dxf>
      <fill>
        <patternFill>
          <bgColor rgb="FF00B050"/>
        </patternFill>
      </fill>
    </dxf>
    <dxf>
      <fill>
        <patternFill>
          <bgColor rgb="FF92D050"/>
        </patternFill>
      </fill>
    </dxf>
    <dxf>
      <font>
        <color theme="0"/>
      </font>
      <numFmt numFmtId="0" formatCode="General"/>
      <fill>
        <patternFill>
          <bgColor rgb="FFFF0000"/>
        </patternFill>
      </fill>
    </dxf>
    <dxf>
      <font>
        <color auto="1"/>
      </font>
      <numFmt numFmtId="0" formatCode="General"/>
      <fill>
        <patternFill>
          <bgColor rgb="FF92D050"/>
        </patternFill>
      </fill>
    </dxf>
    <dxf>
      <font>
        <color auto="1"/>
      </font>
      <numFmt numFmtId="0" formatCode="General"/>
      <fill>
        <patternFill>
          <fgColor auto="1"/>
          <bgColor rgb="FF35EB4B"/>
        </patternFill>
      </fill>
    </dxf>
    <dxf>
      <font>
        <color auto="1"/>
      </font>
      <numFmt numFmtId="0" formatCode="General"/>
      <fill>
        <patternFill>
          <fgColor auto="1"/>
          <bgColor rgb="FFF8F16E"/>
        </patternFill>
      </fill>
    </dxf>
    <dxf>
      <font>
        <color auto="1"/>
      </font>
      <numFmt numFmtId="0" formatCode="General"/>
      <fill>
        <patternFill>
          <fgColor auto="1"/>
          <bgColor rgb="FFFFC000"/>
        </patternFill>
      </fill>
    </dxf>
    <dxf>
      <font>
        <color theme="0"/>
      </font>
      <numFmt numFmtId="0" formatCode="General"/>
      <fill>
        <patternFill>
          <fgColor auto="1"/>
          <bgColor rgb="FFFF0000"/>
        </patternFill>
      </fill>
    </dxf>
    <dxf>
      <font>
        <color auto="1"/>
      </font>
      <numFmt numFmtId="0" formatCode="General"/>
      <fill>
        <patternFill>
          <fgColor auto="1"/>
          <bgColor rgb="FF92D050"/>
        </patternFill>
      </fill>
    </dxf>
    <dxf>
      <font>
        <color auto="1"/>
      </font>
      <numFmt numFmtId="0" formatCode="General"/>
      <fill>
        <patternFill>
          <fgColor auto="1"/>
          <bgColor rgb="FFE37303"/>
        </patternFill>
      </fill>
    </dxf>
    <dxf>
      <font>
        <color theme="0"/>
      </font>
      <numFmt numFmtId="0" formatCode="General"/>
      <fill>
        <patternFill>
          <fgColor auto="1"/>
          <bgColor rgb="FFC00000"/>
        </patternFill>
      </fill>
    </dxf>
    <dxf>
      <font>
        <color auto="1"/>
      </font>
      <numFmt numFmtId="0" formatCode="General"/>
      <fill>
        <patternFill>
          <fgColor auto="1"/>
          <bgColor rgb="FF92D050"/>
        </patternFill>
      </fill>
    </dxf>
    <dxf>
      <font>
        <color auto="1"/>
      </font>
      <numFmt numFmtId="0" formatCode="General"/>
      <fill>
        <patternFill>
          <fgColor auto="1"/>
          <bgColor rgb="FF00B050"/>
        </patternFill>
      </fill>
    </dxf>
    <dxf>
      <font>
        <color auto="1"/>
      </font>
      <numFmt numFmtId="0" formatCode="General"/>
      <fill>
        <patternFill>
          <fgColor auto="1"/>
          <bgColor rgb="FFFFFF00"/>
        </patternFill>
      </fill>
    </dxf>
    <dxf>
      <font>
        <color auto="1"/>
      </font>
      <numFmt numFmtId="0" formatCode="General"/>
      <fill>
        <patternFill>
          <fgColor auto="1"/>
          <bgColor rgb="FFFFC000"/>
        </patternFill>
      </fill>
    </dxf>
    <dxf>
      <font>
        <color auto="1"/>
      </font>
      <numFmt numFmtId="0" formatCode="General"/>
      <fill>
        <patternFill>
          <fgColor auto="1"/>
          <bgColor rgb="FFFF000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92D050"/>
        </patternFill>
      </fill>
    </dxf>
  </dxfs>
  <tableStyles count="0" defaultTableStyle="TableStyleMedium2" defaultPivotStyle="PivotStyleLight16"/>
  <colors>
    <mruColors>
      <color rgb="FFF8F16E"/>
      <color rgb="FFE37303"/>
      <color rgb="FF35EB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f:/s/CARPETASCOMPARTIDAS/EtpHiyFHPPpCp9pArybH5qgBO_ZONfR1jTQXUJHgnKDcHQ?e=68MEC7" TargetMode="External"/><Relationship Id="rId2" Type="http://schemas.openxmlformats.org/officeDocument/2006/relationships/hyperlink" Target="../../../:f:/s/CARPETASCOMPARTIDAS/EtpHiyFHPPpCp9pArybH5qgBO_ZONfR1jTQXUJHgnKDcHQ?e=68MEC7" TargetMode="External"/><Relationship Id="rId1" Type="http://schemas.openxmlformats.org/officeDocument/2006/relationships/hyperlink" Target="https://loteriadbogota-my.sharepoint.com/:x:/g/personal/paula_forero_loteriadebogota_com/EU99GsN1HJFDiVgHRA2Uu0AB1teJ54AWpbRZyTm9kxQTug?e=9Bn0h8" TargetMode="External"/><Relationship Id="rId6" Type="http://schemas.openxmlformats.org/officeDocument/2006/relationships/printerSettings" Target="../printerSettings/printerSettings2.bin"/><Relationship Id="rId5" Type="http://schemas.openxmlformats.org/officeDocument/2006/relationships/hyperlink" Target="https://loteriadbogota-my.sharepoint.com/:b:/g/personal/claudia_vega_loteriadebogota_com/EfgORh8iUy9DmJraA_iv3KsBaqKWy6tp9mWZFM3aBZjvmQ?e=ipS8Q7" TargetMode="External"/><Relationship Id="rId4" Type="http://schemas.openxmlformats.org/officeDocument/2006/relationships/hyperlink" Target="../../../:f:/s/CARPETASCOMPARTIDAS/EtpHiyFHPPpCp9pArybH5qgBO_ZONfR1jTQXUJHgnKDcHQ?e=68MEC7"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4"/>
  <sheetViews>
    <sheetView topLeftCell="A5" workbookViewId="0">
      <selection activeCell="I13" sqref="I13"/>
    </sheetView>
  </sheetViews>
  <sheetFormatPr baseColWidth="10" defaultColWidth="11.44140625" defaultRowHeight="14.4" x14ac:dyDescent="0.3"/>
  <cols>
    <col min="2" max="2" width="14.6640625" customWidth="1"/>
    <col min="3" max="3" width="15.44140625" customWidth="1"/>
    <col min="8" max="8" width="14.88671875" customWidth="1"/>
    <col min="13" max="13" width="13.33203125" customWidth="1"/>
  </cols>
  <sheetData>
    <row r="1" spans="1:17" ht="43.8" thickBot="1" x14ac:dyDescent="0.35">
      <c r="A1" s="8" t="s">
        <v>0</v>
      </c>
      <c r="B1" s="8" t="s">
        <v>1</v>
      </c>
      <c r="C1" s="8" t="s">
        <v>2</v>
      </c>
      <c r="D1" s="8" t="s">
        <v>3</v>
      </c>
      <c r="E1" s="8" t="s">
        <v>4</v>
      </c>
      <c r="F1" s="8" t="s">
        <v>5</v>
      </c>
      <c r="G1" s="8" t="s">
        <v>6</v>
      </c>
      <c r="H1" s="8" t="s">
        <v>7</v>
      </c>
      <c r="I1" s="8" t="s">
        <v>8</v>
      </c>
      <c r="J1" s="8" t="s">
        <v>9</v>
      </c>
      <c r="K1" s="8" t="s">
        <v>10</v>
      </c>
      <c r="L1" s="8" t="s">
        <v>11</v>
      </c>
      <c r="M1" s="8" t="s">
        <v>12</v>
      </c>
      <c r="N1" s="8" t="s">
        <v>13</v>
      </c>
      <c r="O1" s="8" t="s">
        <v>14</v>
      </c>
      <c r="P1" s="8" t="s">
        <v>15</v>
      </c>
      <c r="Q1" s="8" t="s">
        <v>16</v>
      </c>
    </row>
    <row r="2" spans="1:17" ht="87" thickBot="1" x14ac:dyDescent="0.35">
      <c r="A2" s="7" t="s">
        <v>13</v>
      </c>
      <c r="B2" s="7" t="s">
        <v>17</v>
      </c>
      <c r="C2" s="7" t="s">
        <v>18</v>
      </c>
      <c r="D2" s="7" t="s">
        <v>19</v>
      </c>
      <c r="E2" s="7" t="s">
        <v>20</v>
      </c>
      <c r="F2" s="7" t="s">
        <v>21</v>
      </c>
      <c r="G2" s="9" t="s">
        <v>22</v>
      </c>
      <c r="H2" s="9" t="s">
        <v>23</v>
      </c>
      <c r="I2" s="9" t="s">
        <v>24</v>
      </c>
      <c r="J2" s="9" t="s">
        <v>25</v>
      </c>
      <c r="K2" s="9" t="s">
        <v>26</v>
      </c>
      <c r="L2" s="9" t="s">
        <v>27</v>
      </c>
      <c r="M2" s="9" t="s">
        <v>28</v>
      </c>
      <c r="N2" s="45" t="s">
        <v>29</v>
      </c>
      <c r="O2" s="46" t="s">
        <v>30</v>
      </c>
      <c r="P2" s="45" t="s">
        <v>31</v>
      </c>
      <c r="Q2" s="48" t="s">
        <v>32</v>
      </c>
    </row>
    <row r="3" spans="1:17" ht="216.6" thickBot="1" x14ac:dyDescent="0.35">
      <c r="A3" s="7" t="s">
        <v>14</v>
      </c>
      <c r="B3" s="27" t="s">
        <v>33</v>
      </c>
      <c r="C3" s="7" t="s">
        <v>34</v>
      </c>
      <c r="D3" s="9" t="s">
        <v>35</v>
      </c>
      <c r="E3" s="7" t="s">
        <v>36</v>
      </c>
      <c r="F3" s="7" t="s">
        <v>37</v>
      </c>
      <c r="G3" s="9" t="s">
        <v>38</v>
      </c>
      <c r="H3" s="9" t="s">
        <v>39</v>
      </c>
      <c r="I3" s="9" t="s">
        <v>40</v>
      </c>
      <c r="J3" s="9" t="s">
        <v>41</v>
      </c>
      <c r="K3" s="9" t="s">
        <v>42</v>
      </c>
      <c r="L3" s="9" t="s">
        <v>43</v>
      </c>
      <c r="M3" s="9" t="s">
        <v>44</v>
      </c>
      <c r="N3" s="45" t="s">
        <v>45</v>
      </c>
      <c r="O3" s="46" t="s">
        <v>46</v>
      </c>
      <c r="P3" s="45" t="s">
        <v>47</v>
      </c>
      <c r="Q3" s="26" t="s">
        <v>48</v>
      </c>
    </row>
    <row r="4" spans="1:17" ht="144.6" thickBot="1" x14ac:dyDescent="0.35">
      <c r="A4" s="7" t="s">
        <v>49</v>
      </c>
      <c r="B4" s="7" t="s">
        <v>50</v>
      </c>
      <c r="C4" s="7" t="s">
        <v>51</v>
      </c>
      <c r="D4" s="7" t="s">
        <v>52</v>
      </c>
      <c r="E4" s="7" t="s">
        <v>53</v>
      </c>
      <c r="F4" s="7" t="s">
        <v>54</v>
      </c>
      <c r="G4" s="7" t="s">
        <v>55</v>
      </c>
      <c r="J4" s="26" t="s">
        <v>56</v>
      </c>
      <c r="K4" s="26" t="s">
        <v>57</v>
      </c>
      <c r="L4" s="26" t="s">
        <v>58</v>
      </c>
      <c r="M4" s="26" t="s">
        <v>59</v>
      </c>
      <c r="N4" s="45" t="s">
        <v>60</v>
      </c>
      <c r="O4" s="46" t="s">
        <v>61</v>
      </c>
      <c r="P4" s="45" t="s">
        <v>62</v>
      </c>
      <c r="Q4" s="48" t="s">
        <v>63</v>
      </c>
    </row>
    <row r="5" spans="1:17" ht="202.2" thickBot="1" x14ac:dyDescent="0.35">
      <c r="A5" s="7"/>
      <c r="B5" s="7" t="s">
        <v>12</v>
      </c>
      <c r="C5" s="7" t="s">
        <v>64</v>
      </c>
      <c r="D5" s="7" t="s">
        <v>65</v>
      </c>
      <c r="E5" s="7" t="s">
        <v>66</v>
      </c>
      <c r="F5" s="7"/>
      <c r="G5" s="9" t="s">
        <v>67</v>
      </c>
      <c r="J5" s="26" t="s">
        <v>68</v>
      </c>
      <c r="K5" s="26" t="s">
        <v>69</v>
      </c>
      <c r="L5" s="26" t="s">
        <v>70</v>
      </c>
      <c r="M5" s="9" t="s">
        <v>71</v>
      </c>
      <c r="N5" s="45" t="s">
        <v>72</v>
      </c>
      <c r="O5" s="46" t="s">
        <v>73</v>
      </c>
      <c r="P5" s="45" t="s">
        <v>74</v>
      </c>
      <c r="Q5" s="48" t="s">
        <v>75</v>
      </c>
    </row>
    <row r="6" spans="1:17" ht="144.6" thickBot="1" x14ac:dyDescent="0.35">
      <c r="A6" s="7"/>
      <c r="B6" s="7" t="s">
        <v>76</v>
      </c>
      <c r="C6" s="7" t="s">
        <v>77</v>
      </c>
      <c r="D6" s="7" t="s">
        <v>78</v>
      </c>
      <c r="E6" s="7" t="s">
        <v>79</v>
      </c>
      <c r="F6" s="7"/>
      <c r="G6" s="9" t="s">
        <v>33</v>
      </c>
      <c r="J6" s="26" t="s">
        <v>80</v>
      </c>
      <c r="K6" s="26" t="s">
        <v>70</v>
      </c>
      <c r="L6" s="26" t="s">
        <v>81</v>
      </c>
      <c r="M6" s="9" t="s">
        <v>82</v>
      </c>
      <c r="N6" s="45" t="s">
        <v>83</v>
      </c>
      <c r="O6" s="46" t="s">
        <v>84</v>
      </c>
      <c r="P6" s="45" t="s">
        <v>85</v>
      </c>
      <c r="Q6" s="48" t="s">
        <v>86</v>
      </c>
    </row>
    <row r="7" spans="1:17" ht="43.2" x14ac:dyDescent="0.3">
      <c r="A7" s="7"/>
      <c r="B7" s="7" t="s">
        <v>87</v>
      </c>
      <c r="C7" s="7" t="s">
        <v>88</v>
      </c>
      <c r="D7" s="7"/>
      <c r="E7" s="7"/>
      <c r="F7" s="7"/>
      <c r="G7" s="7" t="s">
        <v>89</v>
      </c>
      <c r="K7" s="26" t="s">
        <v>90</v>
      </c>
      <c r="M7" s="9" t="s">
        <v>91</v>
      </c>
      <c r="N7" s="47" t="s">
        <v>70</v>
      </c>
      <c r="O7" s="47" t="s">
        <v>70</v>
      </c>
      <c r="P7" s="47" t="s">
        <v>70</v>
      </c>
      <c r="Q7" s="48" t="s">
        <v>92</v>
      </c>
    </row>
    <row r="8" spans="1:17" ht="43.2" x14ac:dyDescent="0.3">
      <c r="A8" s="7"/>
      <c r="B8" s="7"/>
      <c r="C8" s="7" t="s">
        <v>93</v>
      </c>
      <c r="D8" s="7"/>
      <c r="E8" s="7"/>
      <c r="F8" s="7"/>
      <c r="G8" s="9" t="s">
        <v>12</v>
      </c>
      <c r="K8" s="26" t="s">
        <v>94</v>
      </c>
      <c r="M8" s="9" t="s">
        <v>95</v>
      </c>
      <c r="Q8" s="48" t="s">
        <v>96</v>
      </c>
    </row>
    <row r="9" spans="1:17" ht="43.2" x14ac:dyDescent="0.3">
      <c r="C9" s="9" t="s">
        <v>97</v>
      </c>
      <c r="G9" s="7" t="s">
        <v>98</v>
      </c>
      <c r="M9" s="9" t="s">
        <v>99</v>
      </c>
    </row>
    <row r="10" spans="1:17" ht="43.2" x14ac:dyDescent="0.3">
      <c r="G10" s="7" t="s">
        <v>100</v>
      </c>
      <c r="M10" s="9" t="s">
        <v>101</v>
      </c>
    </row>
    <row r="11" spans="1:17" ht="28.8" x14ac:dyDescent="0.3">
      <c r="G11" s="9" t="s">
        <v>102</v>
      </c>
      <c r="M11" s="9" t="s">
        <v>103</v>
      </c>
    </row>
    <row r="12" spans="1:17" ht="43.2" x14ac:dyDescent="0.3">
      <c r="G12" s="9" t="s">
        <v>104</v>
      </c>
      <c r="M12" s="9" t="s">
        <v>105</v>
      </c>
    </row>
    <row r="13" spans="1:17" ht="43.2" x14ac:dyDescent="0.3">
      <c r="M13" s="9" t="s">
        <v>106</v>
      </c>
    </row>
    <row r="14" spans="1:17" x14ac:dyDescent="0.3">
      <c r="M14" s="9" t="s">
        <v>107</v>
      </c>
    </row>
  </sheetData>
  <sheetProtection algorithmName="SHA-512" hashValue="lxBnHLTzX5OkmkegzdYDAYmFz7GrkRukgRE8orRkEPXJdD0gBbZQ+8+NEEs3/45O7RfZECoNAqzhuXy83V4flw==" saltValue="0ExjDrGVrRtZtXkhjsni5w=="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6"/>
  <sheetViews>
    <sheetView workbookViewId="0">
      <selection activeCell="D14" sqref="D14"/>
    </sheetView>
  </sheetViews>
  <sheetFormatPr baseColWidth="10" defaultColWidth="11.44140625" defaultRowHeight="14.4" x14ac:dyDescent="0.3"/>
  <cols>
    <col min="3" max="3" width="11.5546875" style="11"/>
  </cols>
  <sheetData>
    <row r="1" spans="1:11" ht="28.8" x14ac:dyDescent="0.3">
      <c r="A1" s="8" t="s">
        <v>3</v>
      </c>
      <c r="B1" s="8" t="s">
        <v>4</v>
      </c>
      <c r="C1" s="8"/>
      <c r="D1" s="8" t="s">
        <v>111</v>
      </c>
      <c r="F1" s="17" t="s">
        <v>3</v>
      </c>
      <c r="G1" s="17" t="s">
        <v>112</v>
      </c>
      <c r="H1" s="8" t="s">
        <v>4</v>
      </c>
      <c r="I1" s="17" t="s">
        <v>112</v>
      </c>
      <c r="J1" s="8" t="s">
        <v>111</v>
      </c>
      <c r="K1" s="17" t="s">
        <v>112</v>
      </c>
    </row>
    <row r="2" spans="1:11" ht="28.8" x14ac:dyDescent="0.3">
      <c r="A2" s="7" t="s">
        <v>19</v>
      </c>
      <c r="B2" s="7" t="s">
        <v>20</v>
      </c>
      <c r="C2" s="7" t="str">
        <f t="shared" ref="C2:C26" si="0">+A2&amp;B2</f>
        <v>Muy bajaLeve</v>
      </c>
      <c r="D2" s="10" t="s">
        <v>113</v>
      </c>
      <c r="F2" s="18" t="s">
        <v>19</v>
      </c>
      <c r="G2" s="19">
        <v>0.2</v>
      </c>
      <c r="H2" s="18" t="s">
        <v>20</v>
      </c>
      <c r="I2" s="19">
        <v>0.2</v>
      </c>
      <c r="J2" s="18" t="s">
        <v>113</v>
      </c>
    </row>
    <row r="3" spans="1:11" ht="28.8" x14ac:dyDescent="0.3">
      <c r="A3" s="7" t="s">
        <v>19</v>
      </c>
      <c r="B3" s="7" t="s">
        <v>36</v>
      </c>
      <c r="C3" s="7" t="str">
        <f t="shared" si="0"/>
        <v>Muy bajaMenor</v>
      </c>
      <c r="D3" s="10" t="s">
        <v>113</v>
      </c>
      <c r="F3" s="7" t="s">
        <v>35</v>
      </c>
      <c r="G3" s="20">
        <v>0.4</v>
      </c>
      <c r="H3" s="9" t="s">
        <v>36</v>
      </c>
      <c r="I3" s="20">
        <v>0.4</v>
      </c>
      <c r="J3" s="9" t="s">
        <v>114</v>
      </c>
    </row>
    <row r="4" spans="1:11" ht="43.2" x14ac:dyDescent="0.3">
      <c r="A4" s="7" t="s">
        <v>19</v>
      </c>
      <c r="B4" s="7" t="s">
        <v>53</v>
      </c>
      <c r="C4" s="7" t="str">
        <f t="shared" si="0"/>
        <v>Muy bajaModerado</v>
      </c>
      <c r="D4" s="10" t="s">
        <v>53</v>
      </c>
      <c r="F4" s="7" t="s">
        <v>52</v>
      </c>
      <c r="G4" s="20">
        <v>0.6</v>
      </c>
      <c r="H4" s="9" t="s">
        <v>53</v>
      </c>
      <c r="I4" s="20">
        <v>0.6</v>
      </c>
      <c r="J4" s="9" t="s">
        <v>53</v>
      </c>
    </row>
    <row r="5" spans="1:11" ht="28.8" x14ac:dyDescent="0.3">
      <c r="A5" s="7" t="s">
        <v>19</v>
      </c>
      <c r="B5" s="7" t="s">
        <v>66</v>
      </c>
      <c r="C5" s="7" t="str">
        <f t="shared" si="0"/>
        <v>Muy bajaMayor</v>
      </c>
      <c r="D5" s="10" t="s">
        <v>114</v>
      </c>
      <c r="F5" s="7" t="s">
        <v>65</v>
      </c>
      <c r="G5" s="19">
        <v>0.8</v>
      </c>
      <c r="H5" s="18" t="s">
        <v>66</v>
      </c>
      <c r="I5" s="19">
        <v>0.8</v>
      </c>
      <c r="J5" s="18" t="s">
        <v>113</v>
      </c>
    </row>
    <row r="6" spans="1:11" ht="43.2" x14ac:dyDescent="0.3">
      <c r="A6" s="7" t="s">
        <v>19</v>
      </c>
      <c r="B6" s="7" t="s">
        <v>79</v>
      </c>
      <c r="C6" s="7" t="str">
        <f t="shared" si="0"/>
        <v>Muy bajaCatastrófico</v>
      </c>
      <c r="D6" s="10" t="s">
        <v>115</v>
      </c>
      <c r="F6" s="7" t="s">
        <v>78</v>
      </c>
      <c r="G6" s="19">
        <v>1</v>
      </c>
      <c r="H6" s="18" t="s">
        <v>79</v>
      </c>
      <c r="I6" s="19">
        <v>1</v>
      </c>
    </row>
    <row r="7" spans="1:11" x14ac:dyDescent="0.3">
      <c r="A7" s="7" t="s">
        <v>35</v>
      </c>
      <c r="B7" s="7" t="s">
        <v>20</v>
      </c>
      <c r="C7" s="7" t="str">
        <f t="shared" si="0"/>
        <v>BajaLeve</v>
      </c>
      <c r="D7" s="10" t="s">
        <v>113</v>
      </c>
    </row>
    <row r="8" spans="1:11" x14ac:dyDescent="0.3">
      <c r="A8" s="7" t="s">
        <v>35</v>
      </c>
      <c r="B8" s="7" t="s">
        <v>36</v>
      </c>
      <c r="C8" s="7" t="str">
        <f t="shared" si="0"/>
        <v>BajaMenor</v>
      </c>
      <c r="D8" s="10" t="s">
        <v>53</v>
      </c>
    </row>
    <row r="9" spans="1:11" ht="28.8" x14ac:dyDescent="0.3">
      <c r="A9" s="7" t="s">
        <v>35</v>
      </c>
      <c r="B9" s="7" t="s">
        <v>53</v>
      </c>
      <c r="C9" s="7" t="str">
        <f t="shared" si="0"/>
        <v>BajaModerado</v>
      </c>
      <c r="D9" s="10" t="s">
        <v>53</v>
      </c>
    </row>
    <row r="10" spans="1:11" x14ac:dyDescent="0.3">
      <c r="A10" s="7" t="s">
        <v>35</v>
      </c>
      <c r="B10" s="7" t="s">
        <v>66</v>
      </c>
      <c r="C10" s="7" t="str">
        <f t="shared" si="0"/>
        <v>BajaMayor</v>
      </c>
      <c r="D10" s="10" t="s">
        <v>114</v>
      </c>
    </row>
    <row r="11" spans="1:11" ht="28.8" x14ac:dyDescent="0.3">
      <c r="A11" s="7" t="s">
        <v>35</v>
      </c>
      <c r="B11" s="7" t="s">
        <v>79</v>
      </c>
      <c r="C11" s="7" t="str">
        <f t="shared" si="0"/>
        <v>BajaCatastrófico</v>
      </c>
      <c r="D11" s="10" t="s">
        <v>115</v>
      </c>
    </row>
    <row r="12" spans="1:11" x14ac:dyDescent="0.3">
      <c r="A12" s="7" t="s">
        <v>52</v>
      </c>
      <c r="B12" s="7" t="s">
        <v>20</v>
      </c>
      <c r="C12" s="7" t="str">
        <f t="shared" si="0"/>
        <v>MediaLeve</v>
      </c>
      <c r="D12" s="10" t="s">
        <v>53</v>
      </c>
    </row>
    <row r="13" spans="1:11" x14ac:dyDescent="0.3">
      <c r="A13" s="7" t="s">
        <v>52</v>
      </c>
      <c r="B13" s="7" t="s">
        <v>36</v>
      </c>
      <c r="C13" s="7" t="str">
        <f t="shared" si="0"/>
        <v>MediaMenor</v>
      </c>
      <c r="D13" s="10" t="s">
        <v>53</v>
      </c>
    </row>
    <row r="14" spans="1:11" ht="28.8" x14ac:dyDescent="0.3">
      <c r="A14" s="7" t="s">
        <v>52</v>
      </c>
      <c r="B14" s="7" t="s">
        <v>53</v>
      </c>
      <c r="C14" s="7" t="str">
        <f t="shared" si="0"/>
        <v>MediaModerado</v>
      </c>
      <c r="D14" s="10" t="s">
        <v>53</v>
      </c>
    </row>
    <row r="15" spans="1:11" x14ac:dyDescent="0.3">
      <c r="A15" s="7" t="s">
        <v>52</v>
      </c>
      <c r="B15" s="7" t="s">
        <v>66</v>
      </c>
      <c r="C15" s="7" t="str">
        <f t="shared" si="0"/>
        <v>MediaMayor</v>
      </c>
      <c r="D15" s="10" t="s">
        <v>114</v>
      </c>
    </row>
    <row r="16" spans="1:11" ht="28.8" x14ac:dyDescent="0.3">
      <c r="A16" s="7" t="s">
        <v>52</v>
      </c>
      <c r="B16" s="7" t="s">
        <v>79</v>
      </c>
      <c r="C16" s="7" t="str">
        <f t="shared" si="0"/>
        <v>MediaCatastrófico</v>
      </c>
      <c r="D16" s="10" t="s">
        <v>115</v>
      </c>
    </row>
    <row r="17" spans="1:4" x14ac:dyDescent="0.3">
      <c r="A17" s="7" t="s">
        <v>65</v>
      </c>
      <c r="B17" s="7" t="s">
        <v>20</v>
      </c>
      <c r="C17" s="7" t="str">
        <f t="shared" si="0"/>
        <v>AltaLeve</v>
      </c>
      <c r="D17" s="10" t="s">
        <v>53</v>
      </c>
    </row>
    <row r="18" spans="1:4" x14ac:dyDescent="0.3">
      <c r="A18" s="7" t="s">
        <v>65</v>
      </c>
      <c r="B18" s="7" t="s">
        <v>36</v>
      </c>
      <c r="C18" s="7" t="str">
        <f t="shared" si="0"/>
        <v>AltaMenor</v>
      </c>
      <c r="D18" s="10" t="s">
        <v>53</v>
      </c>
    </row>
    <row r="19" spans="1:4" ht="28.8" x14ac:dyDescent="0.3">
      <c r="A19" s="7" t="s">
        <v>65</v>
      </c>
      <c r="B19" s="7" t="s">
        <v>53</v>
      </c>
      <c r="C19" s="7" t="str">
        <f t="shared" si="0"/>
        <v>AltaModerado</v>
      </c>
      <c r="D19" s="10" t="s">
        <v>114</v>
      </c>
    </row>
    <row r="20" spans="1:4" x14ac:dyDescent="0.3">
      <c r="A20" s="7" t="s">
        <v>65</v>
      </c>
      <c r="B20" s="7" t="s">
        <v>66</v>
      </c>
      <c r="C20" s="7" t="str">
        <f t="shared" si="0"/>
        <v>AltaMayor</v>
      </c>
      <c r="D20" s="10" t="s">
        <v>114</v>
      </c>
    </row>
    <row r="21" spans="1:4" ht="28.8" x14ac:dyDescent="0.3">
      <c r="A21" s="7" t="s">
        <v>65</v>
      </c>
      <c r="B21" s="7" t="s">
        <v>79</v>
      </c>
      <c r="C21" s="7" t="str">
        <f t="shared" si="0"/>
        <v>AltaCatastrófico</v>
      </c>
      <c r="D21" s="10" t="s">
        <v>115</v>
      </c>
    </row>
    <row r="22" spans="1:4" ht="28.8" x14ac:dyDescent="0.3">
      <c r="A22" s="7" t="s">
        <v>78</v>
      </c>
      <c r="B22" s="7" t="s">
        <v>20</v>
      </c>
      <c r="C22" s="7" t="str">
        <f t="shared" si="0"/>
        <v>Muy altaLeve</v>
      </c>
      <c r="D22" s="10" t="s">
        <v>114</v>
      </c>
    </row>
    <row r="23" spans="1:4" ht="28.8" x14ac:dyDescent="0.3">
      <c r="A23" s="7" t="s">
        <v>78</v>
      </c>
      <c r="B23" s="7" t="s">
        <v>36</v>
      </c>
      <c r="C23" s="7" t="str">
        <f t="shared" si="0"/>
        <v>Muy altaMenor</v>
      </c>
      <c r="D23" s="10" t="s">
        <v>114</v>
      </c>
    </row>
    <row r="24" spans="1:4" ht="43.2" x14ac:dyDescent="0.3">
      <c r="A24" s="7" t="s">
        <v>78</v>
      </c>
      <c r="B24" s="7" t="s">
        <v>53</v>
      </c>
      <c r="C24" s="7" t="str">
        <f t="shared" si="0"/>
        <v>Muy altaModerado</v>
      </c>
      <c r="D24" s="10" t="s">
        <v>114</v>
      </c>
    </row>
    <row r="25" spans="1:4" ht="28.8" x14ac:dyDescent="0.3">
      <c r="A25" s="7" t="s">
        <v>78</v>
      </c>
      <c r="B25" s="7" t="s">
        <v>66</v>
      </c>
      <c r="C25" s="7" t="str">
        <f t="shared" si="0"/>
        <v>Muy altaMayor</v>
      </c>
      <c r="D25" s="10" t="s">
        <v>114</v>
      </c>
    </row>
    <row r="26" spans="1:4" ht="52.95" customHeight="1" x14ac:dyDescent="0.3">
      <c r="A26" s="7" t="s">
        <v>78</v>
      </c>
      <c r="B26" s="7" t="s">
        <v>79</v>
      </c>
      <c r="C26" s="7" t="str">
        <f t="shared" si="0"/>
        <v>Muy altaCatastrófico</v>
      </c>
      <c r="D26" s="10" t="s">
        <v>115</v>
      </c>
    </row>
  </sheetData>
  <sheetProtection algorithmName="SHA-512" hashValue="vgqapuvjYdEqXAEqBxD5DN5i4hA4thiEoDrQ/NCPof2q4Gsib5tru0TQ1hy4q/y34BhT2Rl2ZjTQkdrDzli8mQ==" saltValue="AK27E/0+c3PJV2DM0V1+GA=="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B6C284-176E-4F49-B891-2522A8074FF9}">
  <dimension ref="A1:BQ320"/>
  <sheetViews>
    <sheetView tabSelected="1" zoomScale="70" zoomScaleNormal="70" workbookViewId="0">
      <pane ySplit="3" topLeftCell="A4" activePane="bottomLeft" state="frozen"/>
      <selection activeCell="G4" sqref="G4:G13"/>
      <selection pane="bottomLeft" activeCell="A3" sqref="A3"/>
    </sheetView>
  </sheetViews>
  <sheetFormatPr baseColWidth="10" defaultColWidth="11.44140625" defaultRowHeight="14.4" x14ac:dyDescent="0.3"/>
  <cols>
    <col min="1" max="1" width="14.109375" style="1" customWidth="1"/>
    <col min="2" max="2" width="14" style="6" customWidth="1"/>
    <col min="3" max="3" width="17.33203125" style="6" customWidth="1"/>
    <col min="4" max="4" width="19.44140625" style="6" customWidth="1"/>
    <col min="5" max="5" width="19.5546875" style="6" customWidth="1"/>
    <col min="6" max="6" width="59.6640625" style="2" customWidth="1"/>
    <col min="7" max="7" width="9.6640625" style="2" customWidth="1"/>
    <col min="8" max="8" width="20" style="2" customWidth="1"/>
    <col min="9" max="9" width="44.33203125" style="2" customWidth="1"/>
    <col min="10" max="10" width="14.6640625" style="2" bestFit="1" customWidth="1"/>
    <col min="11" max="11" width="16.6640625" style="2" customWidth="1"/>
    <col min="12" max="12" width="19.33203125" style="2" customWidth="1"/>
    <col min="13" max="13" width="46.109375" style="2" customWidth="1"/>
    <col min="14" max="14" width="3.44140625" style="2" hidden="1" customWidth="1"/>
    <col min="15" max="15" width="45.33203125" style="2" customWidth="1"/>
    <col min="16" max="16" width="3" style="2" hidden="1" customWidth="1"/>
    <col min="17" max="17" width="32.44140625" style="2" customWidth="1"/>
    <col min="18" max="18" width="3.44140625" style="2" hidden="1" customWidth="1"/>
    <col min="19" max="20" width="21.88671875" style="2" customWidth="1"/>
    <col min="21" max="21" width="21.88671875" style="2" hidden="1" customWidth="1"/>
    <col min="22" max="22" width="15" style="2" customWidth="1"/>
    <col min="23" max="23" width="5.6640625" style="22" hidden="1" customWidth="1"/>
    <col min="24" max="24" width="13.6640625" style="2" customWidth="1"/>
    <col min="25" max="25" width="5.6640625" style="22" hidden="1" customWidth="1"/>
    <col min="26" max="26" width="16.88671875" style="2" bestFit="1" customWidth="1"/>
    <col min="27" max="27" width="5.44140625" style="2" hidden="1" customWidth="1"/>
    <col min="28" max="28" width="28.109375" style="2" customWidth="1"/>
    <col min="29" max="29" width="28" style="2" customWidth="1"/>
    <col min="30" max="30" width="62.44140625" style="2" customWidth="1"/>
    <col min="31" max="31" width="10" style="2" bestFit="1" customWidth="1"/>
    <col min="32" max="32" width="8.44140625" style="22" customWidth="1"/>
    <col min="33" max="33" width="20.33203125" style="22" customWidth="1"/>
    <col min="34" max="34" width="9" style="22" customWidth="1"/>
    <col min="35" max="35" width="14.109375" style="22" customWidth="1"/>
    <col min="36" max="36" width="16.44140625" style="2" customWidth="1"/>
    <col min="37" max="37" width="6.6640625" style="2" customWidth="1"/>
    <col min="38" max="38" width="63.6640625" style="2" customWidth="1"/>
    <col min="39" max="39" width="14.6640625" style="6" customWidth="1"/>
    <col min="40" max="40" width="36.5546875" style="2" customWidth="1"/>
    <col min="41" max="41" width="8.88671875" style="2" customWidth="1"/>
    <col min="42" max="42" width="12.109375" style="2" customWidth="1"/>
    <col min="43" max="43" width="14.88671875" style="2" customWidth="1"/>
    <col min="44" max="44" width="9.109375" style="2" customWidth="1"/>
    <col min="45" max="45" width="33.6640625" style="2" customWidth="1"/>
    <col min="46" max="46" width="22.5546875" style="2" customWidth="1"/>
    <col min="47" max="47" width="13.6640625" style="2" hidden="1" customWidth="1"/>
    <col min="48" max="48" width="13.6640625" style="25" hidden="1" customWidth="1"/>
    <col min="49" max="49" width="13.6640625" style="2" customWidth="1"/>
    <col min="50" max="50" width="15.33203125" style="2" customWidth="1"/>
    <col min="51" max="51" width="2.33203125" style="5" customWidth="1"/>
    <col min="52" max="52" width="49.33203125" style="5" customWidth="1"/>
    <col min="53" max="53" width="17" style="4" customWidth="1"/>
    <col min="54" max="55" width="11.5546875" style="3" customWidth="1"/>
    <col min="56" max="56" width="21.88671875" style="2" customWidth="1"/>
    <col min="57" max="57" width="14.88671875" style="1" customWidth="1"/>
    <col min="58" max="58" width="58.44140625" style="1" customWidth="1"/>
    <col min="59" max="59" width="14.88671875" style="1" customWidth="1"/>
    <col min="60" max="60" width="50.5546875" style="1" customWidth="1"/>
    <col min="61" max="61" width="34.88671875" style="1" customWidth="1"/>
    <col min="62" max="62" width="14.88671875" style="1" customWidth="1"/>
    <col min="63" max="63" width="53.109375" style="60" customWidth="1"/>
    <col min="64" max="249" width="11.44140625" style="1"/>
    <col min="250" max="250" width="21.88671875" style="1" customWidth="1"/>
    <col min="251" max="251" width="13.88671875" style="1" customWidth="1"/>
    <col min="252" max="252" width="38.6640625" style="1" customWidth="1"/>
    <col min="253" max="253" width="3" style="1" bestFit="1" customWidth="1"/>
    <col min="254" max="254" width="32.33203125" style="1" customWidth="1"/>
    <col min="255" max="255" width="46.33203125" style="1" customWidth="1"/>
    <col min="256" max="256" width="19" style="1" customWidth="1"/>
    <col min="257" max="257" width="0" style="1" hidden="1" customWidth="1"/>
    <col min="258" max="258" width="17.6640625" style="1" customWidth="1"/>
    <col min="259" max="259" width="0" style="1" hidden="1" customWidth="1"/>
    <col min="260" max="260" width="22.33203125" style="1" customWidth="1"/>
    <col min="261" max="261" width="5.33203125" style="1" customWidth="1"/>
    <col min="262" max="262" width="36.33203125" style="1" customWidth="1"/>
    <col min="263" max="263" width="5.6640625" style="1" customWidth="1"/>
    <col min="264" max="264" width="0" style="1" hidden="1" customWidth="1"/>
    <col min="265" max="265" width="20.6640625" style="1" customWidth="1"/>
    <col min="266" max="266" width="4.88671875" style="1" customWidth="1"/>
    <col min="267" max="267" width="0" style="1" hidden="1" customWidth="1"/>
    <col min="268" max="268" width="24.6640625" style="1" customWidth="1"/>
    <col min="269" max="269" width="12.33203125" style="1" customWidth="1"/>
    <col min="270" max="270" width="0" style="1" hidden="1" customWidth="1"/>
    <col min="271" max="271" width="3.44140625" style="1" customWidth="1"/>
    <col min="272" max="272" width="0" style="1" hidden="1" customWidth="1"/>
    <col min="273" max="273" width="17.6640625" style="1" customWidth="1"/>
    <col min="274" max="274" width="3.44140625" style="1" customWidth="1"/>
    <col min="275" max="275" width="0" style="1" hidden="1" customWidth="1"/>
    <col min="276" max="276" width="23.6640625" style="1" customWidth="1"/>
    <col min="277" max="277" width="10" style="1" customWidth="1"/>
    <col min="278" max="278" width="0" style="1" hidden="1" customWidth="1"/>
    <col min="279" max="280" width="14.6640625" style="1" customWidth="1"/>
    <col min="281" max="281" width="12.88671875" style="1" customWidth="1"/>
    <col min="282" max="282" width="3.33203125" style="1" customWidth="1"/>
    <col min="283" max="283" width="30.33203125" style="1" customWidth="1"/>
    <col min="284" max="284" width="5" style="1" customWidth="1"/>
    <col min="285" max="285" width="0" style="1" hidden="1" customWidth="1"/>
    <col min="286" max="286" width="14.33203125" style="1" customWidth="1"/>
    <col min="287" max="287" width="5.6640625" style="1" customWidth="1"/>
    <col min="288" max="288" width="0" style="1" hidden="1" customWidth="1"/>
    <col min="289" max="289" width="17.33203125" style="1" customWidth="1"/>
    <col min="290" max="290" width="12.6640625" style="1" customWidth="1"/>
    <col min="291" max="291" width="0" style="1" hidden="1" customWidth="1"/>
    <col min="292" max="292" width="5.33203125" style="1" customWidth="1"/>
    <col min="293" max="293" width="0" style="1" hidden="1" customWidth="1"/>
    <col min="294" max="294" width="17" style="1" customWidth="1"/>
    <col min="295" max="295" width="6.33203125" style="1" customWidth="1"/>
    <col min="296" max="296" width="0" style="1" hidden="1" customWidth="1"/>
    <col min="297" max="297" width="14.33203125" style="1" customWidth="1"/>
    <col min="298" max="298" width="7.5546875" style="1" customWidth="1"/>
    <col min="299" max="299" width="0" style="1" hidden="1" customWidth="1"/>
    <col min="300" max="301" width="14.33203125" style="1" customWidth="1"/>
    <col min="302" max="302" width="20.88671875" style="1" customWidth="1"/>
    <col min="303" max="303" width="14.44140625" style="1" customWidth="1"/>
    <col min="304" max="304" width="15" style="1" customWidth="1"/>
    <col min="305" max="305" width="2.6640625" style="1" customWidth="1"/>
    <col min="306" max="306" width="11.6640625" style="1" customWidth="1"/>
    <col min="307" max="307" width="11.5546875" style="1" customWidth="1"/>
    <col min="308" max="308" width="2.33203125" style="1" customWidth="1"/>
    <col min="309" max="309" width="41" style="1" customWidth="1"/>
    <col min="310" max="310" width="14.33203125" style="1" customWidth="1"/>
    <col min="311" max="312" width="11.5546875" style="1" customWidth="1"/>
    <col min="313" max="313" width="21.88671875" style="1" customWidth="1"/>
    <col min="314" max="505" width="11.44140625" style="1"/>
    <col min="506" max="506" width="21.88671875" style="1" customWidth="1"/>
    <col min="507" max="507" width="13.88671875" style="1" customWidth="1"/>
    <col min="508" max="508" width="38.6640625" style="1" customWidth="1"/>
    <col min="509" max="509" width="3" style="1" bestFit="1" customWidth="1"/>
    <col min="510" max="510" width="32.33203125" style="1" customWidth="1"/>
    <col min="511" max="511" width="46.33203125" style="1" customWidth="1"/>
    <col min="512" max="512" width="19" style="1" customWidth="1"/>
    <col min="513" max="513" width="0" style="1" hidden="1" customWidth="1"/>
    <col min="514" max="514" width="17.6640625" style="1" customWidth="1"/>
    <col min="515" max="515" width="0" style="1" hidden="1" customWidth="1"/>
    <col min="516" max="516" width="22.33203125" style="1" customWidth="1"/>
    <col min="517" max="517" width="5.33203125" style="1" customWidth="1"/>
    <col min="518" max="518" width="36.33203125" style="1" customWidth="1"/>
    <col min="519" max="519" width="5.6640625" style="1" customWidth="1"/>
    <col min="520" max="520" width="0" style="1" hidden="1" customWidth="1"/>
    <col min="521" max="521" width="20.6640625" style="1" customWidth="1"/>
    <col min="522" max="522" width="4.88671875" style="1" customWidth="1"/>
    <col min="523" max="523" width="0" style="1" hidden="1" customWidth="1"/>
    <col min="524" max="524" width="24.6640625" style="1" customWidth="1"/>
    <col min="525" max="525" width="12.33203125" style="1" customWidth="1"/>
    <col min="526" max="526" width="0" style="1" hidden="1" customWidth="1"/>
    <col min="527" max="527" width="3.44140625" style="1" customWidth="1"/>
    <col min="528" max="528" width="0" style="1" hidden="1" customWidth="1"/>
    <col min="529" max="529" width="17.6640625" style="1" customWidth="1"/>
    <col min="530" max="530" width="3.44140625" style="1" customWidth="1"/>
    <col min="531" max="531" width="0" style="1" hidden="1" customWidth="1"/>
    <col min="532" max="532" width="23.6640625" style="1" customWidth="1"/>
    <col min="533" max="533" width="10" style="1" customWidth="1"/>
    <col min="534" max="534" width="0" style="1" hidden="1" customWidth="1"/>
    <col min="535" max="536" width="14.6640625" style="1" customWidth="1"/>
    <col min="537" max="537" width="12.88671875" style="1" customWidth="1"/>
    <col min="538" max="538" width="3.33203125" style="1" customWidth="1"/>
    <col min="539" max="539" width="30.33203125" style="1" customWidth="1"/>
    <col min="540" max="540" width="5" style="1" customWidth="1"/>
    <col min="541" max="541" width="0" style="1" hidden="1" customWidth="1"/>
    <col min="542" max="542" width="14.33203125" style="1" customWidth="1"/>
    <col min="543" max="543" width="5.6640625" style="1" customWidth="1"/>
    <col min="544" max="544" width="0" style="1" hidden="1" customWidth="1"/>
    <col min="545" max="545" width="17.33203125" style="1" customWidth="1"/>
    <col min="546" max="546" width="12.6640625" style="1" customWidth="1"/>
    <col min="547" max="547" width="0" style="1" hidden="1" customWidth="1"/>
    <col min="548" max="548" width="5.33203125" style="1" customWidth="1"/>
    <col min="549" max="549" width="0" style="1" hidden="1" customWidth="1"/>
    <col min="550" max="550" width="17" style="1" customWidth="1"/>
    <col min="551" max="551" width="6.33203125" style="1" customWidth="1"/>
    <col min="552" max="552" width="0" style="1" hidden="1" customWidth="1"/>
    <col min="553" max="553" width="14.33203125" style="1" customWidth="1"/>
    <col min="554" max="554" width="7.5546875" style="1" customWidth="1"/>
    <col min="555" max="555" width="0" style="1" hidden="1" customWidth="1"/>
    <col min="556" max="557" width="14.33203125" style="1" customWidth="1"/>
    <col min="558" max="558" width="20.88671875" style="1" customWidth="1"/>
    <col min="559" max="559" width="14.44140625" style="1" customWidth="1"/>
    <col min="560" max="560" width="15" style="1" customWidth="1"/>
    <col min="561" max="561" width="2.6640625" style="1" customWidth="1"/>
    <col min="562" max="562" width="11.6640625" style="1" customWidth="1"/>
    <col min="563" max="563" width="11.5546875" style="1" customWidth="1"/>
    <col min="564" max="564" width="2.33203125" style="1" customWidth="1"/>
    <col min="565" max="565" width="41" style="1" customWidth="1"/>
    <col min="566" max="566" width="14.33203125" style="1" customWidth="1"/>
    <col min="567" max="568" width="11.5546875" style="1" customWidth="1"/>
    <col min="569" max="569" width="21.88671875" style="1" customWidth="1"/>
    <col min="570" max="761" width="11.44140625" style="1"/>
    <col min="762" max="762" width="21.88671875" style="1" customWidth="1"/>
    <col min="763" max="763" width="13.88671875" style="1" customWidth="1"/>
    <col min="764" max="764" width="38.6640625" style="1" customWidth="1"/>
    <col min="765" max="765" width="3" style="1" bestFit="1" customWidth="1"/>
    <col min="766" max="766" width="32.33203125" style="1" customWidth="1"/>
    <col min="767" max="767" width="46.33203125" style="1" customWidth="1"/>
    <col min="768" max="768" width="19" style="1" customWidth="1"/>
    <col min="769" max="769" width="0" style="1" hidden="1" customWidth="1"/>
    <col min="770" max="770" width="17.6640625" style="1" customWidth="1"/>
    <col min="771" max="771" width="0" style="1" hidden="1" customWidth="1"/>
    <col min="772" max="772" width="22.33203125" style="1" customWidth="1"/>
    <col min="773" max="773" width="5.33203125" style="1" customWidth="1"/>
    <col min="774" max="774" width="36.33203125" style="1" customWidth="1"/>
    <col min="775" max="775" width="5.6640625" style="1" customWidth="1"/>
    <col min="776" max="776" width="0" style="1" hidden="1" customWidth="1"/>
    <col min="777" max="777" width="20.6640625" style="1" customWidth="1"/>
    <col min="778" max="778" width="4.88671875" style="1" customWidth="1"/>
    <col min="779" max="779" width="0" style="1" hidden="1" customWidth="1"/>
    <col min="780" max="780" width="24.6640625" style="1" customWidth="1"/>
    <col min="781" max="781" width="12.33203125" style="1" customWidth="1"/>
    <col min="782" max="782" width="0" style="1" hidden="1" customWidth="1"/>
    <col min="783" max="783" width="3.44140625" style="1" customWidth="1"/>
    <col min="784" max="784" width="0" style="1" hidden="1" customWidth="1"/>
    <col min="785" max="785" width="17.6640625" style="1" customWidth="1"/>
    <col min="786" max="786" width="3.44140625" style="1" customWidth="1"/>
    <col min="787" max="787" width="0" style="1" hidden="1" customWidth="1"/>
    <col min="788" max="788" width="23.6640625" style="1" customWidth="1"/>
    <col min="789" max="789" width="10" style="1" customWidth="1"/>
    <col min="790" max="790" width="0" style="1" hidden="1" customWidth="1"/>
    <col min="791" max="792" width="14.6640625" style="1" customWidth="1"/>
    <col min="793" max="793" width="12.88671875" style="1" customWidth="1"/>
    <col min="794" max="794" width="3.33203125" style="1" customWidth="1"/>
    <col min="795" max="795" width="30.33203125" style="1" customWidth="1"/>
    <col min="796" max="796" width="5" style="1" customWidth="1"/>
    <col min="797" max="797" width="0" style="1" hidden="1" customWidth="1"/>
    <col min="798" max="798" width="14.33203125" style="1" customWidth="1"/>
    <col min="799" max="799" width="5.6640625" style="1" customWidth="1"/>
    <col min="800" max="800" width="0" style="1" hidden="1" customWidth="1"/>
    <col min="801" max="801" width="17.33203125" style="1" customWidth="1"/>
    <col min="802" max="802" width="12.6640625" style="1" customWidth="1"/>
    <col min="803" max="803" width="0" style="1" hidden="1" customWidth="1"/>
    <col min="804" max="804" width="5.33203125" style="1" customWidth="1"/>
    <col min="805" max="805" width="0" style="1" hidden="1" customWidth="1"/>
    <col min="806" max="806" width="17" style="1" customWidth="1"/>
    <col min="807" max="807" width="6.33203125" style="1" customWidth="1"/>
    <col min="808" max="808" width="0" style="1" hidden="1" customWidth="1"/>
    <col min="809" max="809" width="14.33203125" style="1" customWidth="1"/>
    <col min="810" max="810" width="7.5546875" style="1" customWidth="1"/>
    <col min="811" max="811" width="0" style="1" hidden="1" customWidth="1"/>
    <col min="812" max="813" width="14.33203125" style="1" customWidth="1"/>
    <col min="814" max="814" width="20.88671875" style="1" customWidth="1"/>
    <col min="815" max="815" width="14.44140625" style="1" customWidth="1"/>
    <col min="816" max="816" width="15" style="1" customWidth="1"/>
    <col min="817" max="817" width="2.6640625" style="1" customWidth="1"/>
    <col min="818" max="818" width="11.6640625" style="1" customWidth="1"/>
    <col min="819" max="819" width="11.5546875" style="1" customWidth="1"/>
    <col min="820" max="820" width="2.33203125" style="1" customWidth="1"/>
    <col min="821" max="821" width="41" style="1" customWidth="1"/>
    <col min="822" max="822" width="14.33203125" style="1" customWidth="1"/>
    <col min="823" max="824" width="11.5546875" style="1" customWidth="1"/>
    <col min="825" max="825" width="21.88671875" style="1" customWidth="1"/>
    <col min="826" max="1017" width="11.44140625" style="1"/>
    <col min="1018" max="1018" width="21.88671875" style="1" customWidth="1"/>
    <col min="1019" max="1019" width="13.88671875" style="1" customWidth="1"/>
    <col min="1020" max="1020" width="38.6640625" style="1" customWidth="1"/>
    <col min="1021" max="1021" width="3" style="1" bestFit="1" customWidth="1"/>
    <col min="1022" max="1022" width="32.33203125" style="1" customWidth="1"/>
    <col min="1023" max="1023" width="46.33203125" style="1" customWidth="1"/>
    <col min="1024" max="1024" width="19" style="1" customWidth="1"/>
    <col min="1025" max="1025" width="0" style="1" hidden="1" customWidth="1"/>
    <col min="1026" max="1026" width="17.6640625" style="1" customWidth="1"/>
    <col min="1027" max="1027" width="0" style="1" hidden="1" customWidth="1"/>
    <col min="1028" max="1028" width="22.33203125" style="1" customWidth="1"/>
    <col min="1029" max="1029" width="5.33203125" style="1" customWidth="1"/>
    <col min="1030" max="1030" width="36.33203125" style="1" customWidth="1"/>
    <col min="1031" max="1031" width="5.6640625" style="1" customWidth="1"/>
    <col min="1032" max="1032" width="0" style="1" hidden="1" customWidth="1"/>
    <col min="1033" max="1033" width="20.6640625" style="1" customWidth="1"/>
    <col min="1034" max="1034" width="4.88671875" style="1" customWidth="1"/>
    <col min="1035" max="1035" width="0" style="1" hidden="1" customWidth="1"/>
    <col min="1036" max="1036" width="24.6640625" style="1" customWidth="1"/>
    <col min="1037" max="1037" width="12.33203125" style="1" customWidth="1"/>
    <col min="1038" max="1038" width="0" style="1" hidden="1" customWidth="1"/>
    <col min="1039" max="1039" width="3.44140625" style="1" customWidth="1"/>
    <col min="1040" max="1040" width="0" style="1" hidden="1" customWidth="1"/>
    <col min="1041" max="1041" width="17.6640625" style="1" customWidth="1"/>
    <col min="1042" max="1042" width="3.44140625" style="1" customWidth="1"/>
    <col min="1043" max="1043" width="0" style="1" hidden="1" customWidth="1"/>
    <col min="1044" max="1044" width="23.6640625" style="1" customWidth="1"/>
    <col min="1045" max="1045" width="10" style="1" customWidth="1"/>
    <col min="1046" max="1046" width="0" style="1" hidden="1" customWidth="1"/>
    <col min="1047" max="1048" width="14.6640625" style="1" customWidth="1"/>
    <col min="1049" max="1049" width="12.88671875" style="1" customWidth="1"/>
    <col min="1050" max="1050" width="3.33203125" style="1" customWidth="1"/>
    <col min="1051" max="1051" width="30.33203125" style="1" customWidth="1"/>
    <col min="1052" max="1052" width="5" style="1" customWidth="1"/>
    <col min="1053" max="1053" width="0" style="1" hidden="1" customWidth="1"/>
    <col min="1054" max="1054" width="14.33203125" style="1" customWidth="1"/>
    <col min="1055" max="1055" width="5.6640625" style="1" customWidth="1"/>
    <col min="1056" max="1056" width="0" style="1" hidden="1" customWidth="1"/>
    <col min="1057" max="1057" width="17.33203125" style="1" customWidth="1"/>
    <col min="1058" max="1058" width="12.6640625" style="1" customWidth="1"/>
    <col min="1059" max="1059" width="0" style="1" hidden="1" customWidth="1"/>
    <col min="1060" max="1060" width="5.33203125" style="1" customWidth="1"/>
    <col min="1061" max="1061" width="0" style="1" hidden="1" customWidth="1"/>
    <col min="1062" max="1062" width="17" style="1" customWidth="1"/>
    <col min="1063" max="1063" width="6.33203125" style="1" customWidth="1"/>
    <col min="1064" max="1064" width="0" style="1" hidden="1" customWidth="1"/>
    <col min="1065" max="1065" width="14.33203125" style="1" customWidth="1"/>
    <col min="1066" max="1066" width="7.5546875" style="1" customWidth="1"/>
    <col min="1067" max="1067" width="0" style="1" hidden="1" customWidth="1"/>
    <col min="1068" max="1069" width="14.33203125" style="1" customWidth="1"/>
    <col min="1070" max="1070" width="20.88671875" style="1" customWidth="1"/>
    <col min="1071" max="1071" width="14.44140625" style="1" customWidth="1"/>
    <col min="1072" max="1072" width="15" style="1" customWidth="1"/>
    <col min="1073" max="1073" width="2.6640625" style="1" customWidth="1"/>
    <col min="1074" max="1074" width="11.6640625" style="1" customWidth="1"/>
    <col min="1075" max="1075" width="11.5546875" style="1" customWidth="1"/>
    <col min="1076" max="1076" width="2.33203125" style="1" customWidth="1"/>
    <col min="1077" max="1077" width="41" style="1" customWidth="1"/>
    <col min="1078" max="1078" width="14.33203125" style="1" customWidth="1"/>
    <col min="1079" max="1080" width="11.5546875" style="1" customWidth="1"/>
    <col min="1081" max="1081" width="21.88671875" style="1" customWidth="1"/>
    <col min="1082" max="1273" width="11.44140625" style="1"/>
    <col min="1274" max="1274" width="21.88671875" style="1" customWidth="1"/>
    <col min="1275" max="1275" width="13.88671875" style="1" customWidth="1"/>
    <col min="1276" max="1276" width="38.6640625" style="1" customWidth="1"/>
    <col min="1277" max="1277" width="3" style="1" bestFit="1" customWidth="1"/>
    <col min="1278" max="1278" width="32.33203125" style="1" customWidth="1"/>
    <col min="1279" max="1279" width="46.33203125" style="1" customWidth="1"/>
    <col min="1280" max="1280" width="19" style="1" customWidth="1"/>
    <col min="1281" max="1281" width="0" style="1" hidden="1" customWidth="1"/>
    <col min="1282" max="1282" width="17.6640625" style="1" customWidth="1"/>
    <col min="1283" max="1283" width="0" style="1" hidden="1" customWidth="1"/>
    <col min="1284" max="1284" width="22.33203125" style="1" customWidth="1"/>
    <col min="1285" max="1285" width="5.33203125" style="1" customWidth="1"/>
    <col min="1286" max="1286" width="36.33203125" style="1" customWidth="1"/>
    <col min="1287" max="1287" width="5.6640625" style="1" customWidth="1"/>
    <col min="1288" max="1288" width="0" style="1" hidden="1" customWidth="1"/>
    <col min="1289" max="1289" width="20.6640625" style="1" customWidth="1"/>
    <col min="1290" max="1290" width="4.88671875" style="1" customWidth="1"/>
    <col min="1291" max="1291" width="0" style="1" hidden="1" customWidth="1"/>
    <col min="1292" max="1292" width="24.6640625" style="1" customWidth="1"/>
    <col min="1293" max="1293" width="12.33203125" style="1" customWidth="1"/>
    <col min="1294" max="1294" width="0" style="1" hidden="1" customWidth="1"/>
    <col min="1295" max="1295" width="3.44140625" style="1" customWidth="1"/>
    <col min="1296" max="1296" width="0" style="1" hidden="1" customWidth="1"/>
    <col min="1297" max="1297" width="17.6640625" style="1" customWidth="1"/>
    <col min="1298" max="1298" width="3.44140625" style="1" customWidth="1"/>
    <col min="1299" max="1299" width="0" style="1" hidden="1" customWidth="1"/>
    <col min="1300" max="1300" width="23.6640625" style="1" customWidth="1"/>
    <col min="1301" max="1301" width="10" style="1" customWidth="1"/>
    <col min="1302" max="1302" width="0" style="1" hidden="1" customWidth="1"/>
    <col min="1303" max="1304" width="14.6640625" style="1" customWidth="1"/>
    <col min="1305" max="1305" width="12.88671875" style="1" customWidth="1"/>
    <col min="1306" max="1306" width="3.33203125" style="1" customWidth="1"/>
    <col min="1307" max="1307" width="30.33203125" style="1" customWidth="1"/>
    <col min="1308" max="1308" width="5" style="1" customWidth="1"/>
    <col min="1309" max="1309" width="0" style="1" hidden="1" customWidth="1"/>
    <col min="1310" max="1310" width="14.33203125" style="1" customWidth="1"/>
    <col min="1311" max="1311" width="5.6640625" style="1" customWidth="1"/>
    <col min="1312" max="1312" width="0" style="1" hidden="1" customWidth="1"/>
    <col min="1313" max="1313" width="17.33203125" style="1" customWidth="1"/>
    <col min="1314" max="1314" width="12.6640625" style="1" customWidth="1"/>
    <col min="1315" max="1315" width="0" style="1" hidden="1" customWidth="1"/>
    <col min="1316" max="1316" width="5.33203125" style="1" customWidth="1"/>
    <col min="1317" max="1317" width="0" style="1" hidden="1" customWidth="1"/>
    <col min="1318" max="1318" width="17" style="1" customWidth="1"/>
    <col min="1319" max="1319" width="6.33203125" style="1" customWidth="1"/>
    <col min="1320" max="1320" width="0" style="1" hidden="1" customWidth="1"/>
    <col min="1321" max="1321" width="14.33203125" style="1" customWidth="1"/>
    <col min="1322" max="1322" width="7.5546875" style="1" customWidth="1"/>
    <col min="1323" max="1323" width="0" style="1" hidden="1" customWidth="1"/>
    <col min="1324" max="1325" width="14.33203125" style="1" customWidth="1"/>
    <col min="1326" max="1326" width="20.88671875" style="1" customWidth="1"/>
    <col min="1327" max="1327" width="14.44140625" style="1" customWidth="1"/>
    <col min="1328" max="1328" width="15" style="1" customWidth="1"/>
    <col min="1329" max="1329" width="2.6640625" style="1" customWidth="1"/>
    <col min="1330" max="1330" width="11.6640625" style="1" customWidth="1"/>
    <col min="1331" max="1331" width="11.5546875" style="1" customWidth="1"/>
    <col min="1332" max="1332" width="2.33203125" style="1" customWidth="1"/>
    <col min="1333" max="1333" width="41" style="1" customWidth="1"/>
    <col min="1334" max="1334" width="14.33203125" style="1" customWidth="1"/>
    <col min="1335" max="1336" width="11.5546875" style="1" customWidth="1"/>
    <col min="1337" max="1337" width="21.88671875" style="1" customWidth="1"/>
    <col min="1338" max="1529" width="11.44140625" style="1"/>
    <col min="1530" max="1530" width="21.88671875" style="1" customWidth="1"/>
    <col min="1531" max="1531" width="13.88671875" style="1" customWidth="1"/>
    <col min="1532" max="1532" width="38.6640625" style="1" customWidth="1"/>
    <col min="1533" max="1533" width="3" style="1" bestFit="1" customWidth="1"/>
    <col min="1534" max="1534" width="32.33203125" style="1" customWidth="1"/>
    <col min="1535" max="1535" width="46.33203125" style="1" customWidth="1"/>
    <col min="1536" max="1536" width="19" style="1" customWidth="1"/>
    <col min="1537" max="1537" width="0" style="1" hidden="1" customWidth="1"/>
    <col min="1538" max="1538" width="17.6640625" style="1" customWidth="1"/>
    <col min="1539" max="1539" width="0" style="1" hidden="1" customWidth="1"/>
    <col min="1540" max="1540" width="22.33203125" style="1" customWidth="1"/>
    <col min="1541" max="1541" width="5.33203125" style="1" customWidth="1"/>
    <col min="1542" max="1542" width="36.33203125" style="1" customWidth="1"/>
    <col min="1543" max="1543" width="5.6640625" style="1" customWidth="1"/>
    <col min="1544" max="1544" width="0" style="1" hidden="1" customWidth="1"/>
    <col min="1545" max="1545" width="20.6640625" style="1" customWidth="1"/>
    <col min="1546" max="1546" width="4.88671875" style="1" customWidth="1"/>
    <col min="1547" max="1547" width="0" style="1" hidden="1" customWidth="1"/>
    <col min="1548" max="1548" width="24.6640625" style="1" customWidth="1"/>
    <col min="1549" max="1549" width="12.33203125" style="1" customWidth="1"/>
    <col min="1550" max="1550" width="0" style="1" hidden="1" customWidth="1"/>
    <col min="1551" max="1551" width="3.44140625" style="1" customWidth="1"/>
    <col min="1552" max="1552" width="0" style="1" hidden="1" customWidth="1"/>
    <col min="1553" max="1553" width="17.6640625" style="1" customWidth="1"/>
    <col min="1554" max="1554" width="3.44140625" style="1" customWidth="1"/>
    <col min="1555" max="1555" width="0" style="1" hidden="1" customWidth="1"/>
    <col min="1556" max="1556" width="23.6640625" style="1" customWidth="1"/>
    <col min="1557" max="1557" width="10" style="1" customWidth="1"/>
    <col min="1558" max="1558" width="0" style="1" hidden="1" customWidth="1"/>
    <col min="1559" max="1560" width="14.6640625" style="1" customWidth="1"/>
    <col min="1561" max="1561" width="12.88671875" style="1" customWidth="1"/>
    <col min="1562" max="1562" width="3.33203125" style="1" customWidth="1"/>
    <col min="1563" max="1563" width="30.33203125" style="1" customWidth="1"/>
    <col min="1564" max="1564" width="5" style="1" customWidth="1"/>
    <col min="1565" max="1565" width="0" style="1" hidden="1" customWidth="1"/>
    <col min="1566" max="1566" width="14.33203125" style="1" customWidth="1"/>
    <col min="1567" max="1567" width="5.6640625" style="1" customWidth="1"/>
    <col min="1568" max="1568" width="0" style="1" hidden="1" customWidth="1"/>
    <col min="1569" max="1569" width="17.33203125" style="1" customWidth="1"/>
    <col min="1570" max="1570" width="12.6640625" style="1" customWidth="1"/>
    <col min="1571" max="1571" width="0" style="1" hidden="1" customWidth="1"/>
    <col min="1572" max="1572" width="5.33203125" style="1" customWidth="1"/>
    <col min="1573" max="1573" width="0" style="1" hidden="1" customWidth="1"/>
    <col min="1574" max="1574" width="17" style="1" customWidth="1"/>
    <col min="1575" max="1575" width="6.33203125" style="1" customWidth="1"/>
    <col min="1576" max="1576" width="0" style="1" hidden="1" customWidth="1"/>
    <col min="1577" max="1577" width="14.33203125" style="1" customWidth="1"/>
    <col min="1578" max="1578" width="7.5546875" style="1" customWidth="1"/>
    <col min="1579" max="1579" width="0" style="1" hidden="1" customWidth="1"/>
    <col min="1580" max="1581" width="14.33203125" style="1" customWidth="1"/>
    <col min="1582" max="1582" width="20.88671875" style="1" customWidth="1"/>
    <col min="1583" max="1583" width="14.44140625" style="1" customWidth="1"/>
    <col min="1584" max="1584" width="15" style="1" customWidth="1"/>
    <col min="1585" max="1585" width="2.6640625" style="1" customWidth="1"/>
    <col min="1586" max="1586" width="11.6640625" style="1" customWidth="1"/>
    <col min="1587" max="1587" width="11.5546875" style="1" customWidth="1"/>
    <col min="1588" max="1588" width="2.33203125" style="1" customWidth="1"/>
    <col min="1589" max="1589" width="41" style="1" customWidth="1"/>
    <col min="1590" max="1590" width="14.33203125" style="1" customWidth="1"/>
    <col min="1591" max="1592" width="11.5546875" style="1" customWidth="1"/>
    <col min="1593" max="1593" width="21.88671875" style="1" customWidth="1"/>
    <col min="1594" max="1785" width="11.44140625" style="1"/>
    <col min="1786" max="1786" width="21.88671875" style="1" customWidth="1"/>
    <col min="1787" max="1787" width="13.88671875" style="1" customWidth="1"/>
    <col min="1788" max="1788" width="38.6640625" style="1" customWidth="1"/>
    <col min="1789" max="1789" width="3" style="1" bestFit="1" customWidth="1"/>
    <col min="1790" max="1790" width="32.33203125" style="1" customWidth="1"/>
    <col min="1791" max="1791" width="46.33203125" style="1" customWidth="1"/>
    <col min="1792" max="1792" width="19" style="1" customWidth="1"/>
    <col min="1793" max="1793" width="0" style="1" hidden="1" customWidth="1"/>
    <col min="1794" max="1794" width="17.6640625" style="1" customWidth="1"/>
    <col min="1795" max="1795" width="0" style="1" hidden="1" customWidth="1"/>
    <col min="1796" max="1796" width="22.33203125" style="1" customWidth="1"/>
    <col min="1797" max="1797" width="5.33203125" style="1" customWidth="1"/>
    <col min="1798" max="1798" width="36.33203125" style="1" customWidth="1"/>
    <col min="1799" max="1799" width="5.6640625" style="1" customWidth="1"/>
    <col min="1800" max="1800" width="0" style="1" hidden="1" customWidth="1"/>
    <col min="1801" max="1801" width="20.6640625" style="1" customWidth="1"/>
    <col min="1802" max="1802" width="4.88671875" style="1" customWidth="1"/>
    <col min="1803" max="1803" width="0" style="1" hidden="1" customWidth="1"/>
    <col min="1804" max="1804" width="24.6640625" style="1" customWidth="1"/>
    <col min="1805" max="1805" width="12.33203125" style="1" customWidth="1"/>
    <col min="1806" max="1806" width="0" style="1" hidden="1" customWidth="1"/>
    <col min="1807" max="1807" width="3.44140625" style="1" customWidth="1"/>
    <col min="1808" max="1808" width="0" style="1" hidden="1" customWidth="1"/>
    <col min="1809" max="1809" width="17.6640625" style="1" customWidth="1"/>
    <col min="1810" max="1810" width="3.44140625" style="1" customWidth="1"/>
    <col min="1811" max="1811" width="0" style="1" hidden="1" customWidth="1"/>
    <col min="1812" max="1812" width="23.6640625" style="1" customWidth="1"/>
    <col min="1813" max="1813" width="10" style="1" customWidth="1"/>
    <col min="1814" max="1814" width="0" style="1" hidden="1" customWidth="1"/>
    <col min="1815" max="1816" width="14.6640625" style="1" customWidth="1"/>
    <col min="1817" max="1817" width="12.88671875" style="1" customWidth="1"/>
    <col min="1818" max="1818" width="3.33203125" style="1" customWidth="1"/>
    <col min="1819" max="1819" width="30.33203125" style="1" customWidth="1"/>
    <col min="1820" max="1820" width="5" style="1" customWidth="1"/>
    <col min="1821" max="1821" width="0" style="1" hidden="1" customWidth="1"/>
    <col min="1822" max="1822" width="14.33203125" style="1" customWidth="1"/>
    <col min="1823" max="1823" width="5.6640625" style="1" customWidth="1"/>
    <col min="1824" max="1824" width="0" style="1" hidden="1" customWidth="1"/>
    <col min="1825" max="1825" width="17.33203125" style="1" customWidth="1"/>
    <col min="1826" max="1826" width="12.6640625" style="1" customWidth="1"/>
    <col min="1827" max="1827" width="0" style="1" hidden="1" customWidth="1"/>
    <col min="1828" max="1828" width="5.33203125" style="1" customWidth="1"/>
    <col min="1829" max="1829" width="0" style="1" hidden="1" customWidth="1"/>
    <col min="1830" max="1830" width="17" style="1" customWidth="1"/>
    <col min="1831" max="1831" width="6.33203125" style="1" customWidth="1"/>
    <col min="1832" max="1832" width="0" style="1" hidden="1" customWidth="1"/>
    <col min="1833" max="1833" width="14.33203125" style="1" customWidth="1"/>
    <col min="1834" max="1834" width="7.5546875" style="1" customWidth="1"/>
    <col min="1835" max="1835" width="0" style="1" hidden="1" customWidth="1"/>
    <col min="1836" max="1837" width="14.33203125" style="1" customWidth="1"/>
    <col min="1838" max="1838" width="20.88671875" style="1" customWidth="1"/>
    <col min="1839" max="1839" width="14.44140625" style="1" customWidth="1"/>
    <col min="1840" max="1840" width="15" style="1" customWidth="1"/>
    <col min="1841" max="1841" width="2.6640625" style="1" customWidth="1"/>
    <col min="1842" max="1842" width="11.6640625" style="1" customWidth="1"/>
    <col min="1843" max="1843" width="11.5546875" style="1" customWidth="1"/>
    <col min="1844" max="1844" width="2.33203125" style="1" customWidth="1"/>
    <col min="1845" max="1845" width="41" style="1" customWidth="1"/>
    <col min="1846" max="1846" width="14.33203125" style="1" customWidth="1"/>
    <col min="1847" max="1848" width="11.5546875" style="1" customWidth="1"/>
    <col min="1849" max="1849" width="21.88671875" style="1" customWidth="1"/>
    <col min="1850" max="2041" width="11.44140625" style="1"/>
    <col min="2042" max="2042" width="21.88671875" style="1" customWidth="1"/>
    <col min="2043" max="2043" width="13.88671875" style="1" customWidth="1"/>
    <col min="2044" max="2044" width="38.6640625" style="1" customWidth="1"/>
    <col min="2045" max="2045" width="3" style="1" bestFit="1" customWidth="1"/>
    <col min="2046" max="2046" width="32.33203125" style="1" customWidth="1"/>
    <col min="2047" max="2047" width="46.33203125" style="1" customWidth="1"/>
    <col min="2048" max="2048" width="19" style="1" customWidth="1"/>
    <col min="2049" max="2049" width="0" style="1" hidden="1" customWidth="1"/>
    <col min="2050" max="2050" width="17.6640625" style="1" customWidth="1"/>
    <col min="2051" max="2051" width="0" style="1" hidden="1" customWidth="1"/>
    <col min="2052" max="2052" width="22.33203125" style="1" customWidth="1"/>
    <col min="2053" max="2053" width="5.33203125" style="1" customWidth="1"/>
    <col min="2054" max="2054" width="36.33203125" style="1" customWidth="1"/>
    <col min="2055" max="2055" width="5.6640625" style="1" customWidth="1"/>
    <col min="2056" max="2056" width="0" style="1" hidden="1" customWidth="1"/>
    <col min="2057" max="2057" width="20.6640625" style="1" customWidth="1"/>
    <col min="2058" max="2058" width="4.88671875" style="1" customWidth="1"/>
    <col min="2059" max="2059" width="0" style="1" hidden="1" customWidth="1"/>
    <col min="2060" max="2060" width="24.6640625" style="1" customWidth="1"/>
    <col min="2061" max="2061" width="12.33203125" style="1" customWidth="1"/>
    <col min="2062" max="2062" width="0" style="1" hidden="1" customWidth="1"/>
    <col min="2063" max="2063" width="3.44140625" style="1" customWidth="1"/>
    <col min="2064" max="2064" width="0" style="1" hidden="1" customWidth="1"/>
    <col min="2065" max="2065" width="17.6640625" style="1" customWidth="1"/>
    <col min="2066" max="2066" width="3.44140625" style="1" customWidth="1"/>
    <col min="2067" max="2067" width="0" style="1" hidden="1" customWidth="1"/>
    <col min="2068" max="2068" width="23.6640625" style="1" customWidth="1"/>
    <col min="2069" max="2069" width="10" style="1" customWidth="1"/>
    <col min="2070" max="2070" width="0" style="1" hidden="1" customWidth="1"/>
    <col min="2071" max="2072" width="14.6640625" style="1" customWidth="1"/>
    <col min="2073" max="2073" width="12.88671875" style="1" customWidth="1"/>
    <col min="2074" max="2074" width="3.33203125" style="1" customWidth="1"/>
    <col min="2075" max="2075" width="30.33203125" style="1" customWidth="1"/>
    <col min="2076" max="2076" width="5" style="1" customWidth="1"/>
    <col min="2077" max="2077" width="0" style="1" hidden="1" customWidth="1"/>
    <col min="2078" max="2078" width="14.33203125" style="1" customWidth="1"/>
    <col min="2079" max="2079" width="5.6640625" style="1" customWidth="1"/>
    <col min="2080" max="2080" width="0" style="1" hidden="1" customWidth="1"/>
    <col min="2081" max="2081" width="17.33203125" style="1" customWidth="1"/>
    <col min="2082" max="2082" width="12.6640625" style="1" customWidth="1"/>
    <col min="2083" max="2083" width="0" style="1" hidden="1" customWidth="1"/>
    <col min="2084" max="2084" width="5.33203125" style="1" customWidth="1"/>
    <col min="2085" max="2085" width="0" style="1" hidden="1" customWidth="1"/>
    <col min="2086" max="2086" width="17" style="1" customWidth="1"/>
    <col min="2087" max="2087" width="6.33203125" style="1" customWidth="1"/>
    <col min="2088" max="2088" width="0" style="1" hidden="1" customWidth="1"/>
    <col min="2089" max="2089" width="14.33203125" style="1" customWidth="1"/>
    <col min="2090" max="2090" width="7.5546875" style="1" customWidth="1"/>
    <col min="2091" max="2091" width="0" style="1" hidden="1" customWidth="1"/>
    <col min="2092" max="2093" width="14.33203125" style="1" customWidth="1"/>
    <col min="2094" max="2094" width="20.88671875" style="1" customWidth="1"/>
    <col min="2095" max="2095" width="14.44140625" style="1" customWidth="1"/>
    <col min="2096" max="2096" width="15" style="1" customWidth="1"/>
    <col min="2097" max="2097" width="2.6640625" style="1" customWidth="1"/>
    <col min="2098" max="2098" width="11.6640625" style="1" customWidth="1"/>
    <col min="2099" max="2099" width="11.5546875" style="1" customWidth="1"/>
    <col min="2100" max="2100" width="2.33203125" style="1" customWidth="1"/>
    <col min="2101" max="2101" width="41" style="1" customWidth="1"/>
    <col min="2102" max="2102" width="14.33203125" style="1" customWidth="1"/>
    <col min="2103" max="2104" width="11.5546875" style="1" customWidth="1"/>
    <col min="2105" max="2105" width="21.88671875" style="1" customWidth="1"/>
    <col min="2106" max="2297" width="11.44140625" style="1"/>
    <col min="2298" max="2298" width="21.88671875" style="1" customWidth="1"/>
    <col min="2299" max="2299" width="13.88671875" style="1" customWidth="1"/>
    <col min="2300" max="2300" width="38.6640625" style="1" customWidth="1"/>
    <col min="2301" max="2301" width="3" style="1" bestFit="1" customWidth="1"/>
    <col min="2302" max="2302" width="32.33203125" style="1" customWidth="1"/>
    <col min="2303" max="2303" width="46.33203125" style="1" customWidth="1"/>
    <col min="2304" max="2304" width="19" style="1" customWidth="1"/>
    <col min="2305" max="2305" width="0" style="1" hidden="1" customWidth="1"/>
    <col min="2306" max="2306" width="17.6640625" style="1" customWidth="1"/>
    <col min="2307" max="2307" width="0" style="1" hidden="1" customWidth="1"/>
    <col min="2308" max="2308" width="22.33203125" style="1" customWidth="1"/>
    <col min="2309" max="2309" width="5.33203125" style="1" customWidth="1"/>
    <col min="2310" max="2310" width="36.33203125" style="1" customWidth="1"/>
    <col min="2311" max="2311" width="5.6640625" style="1" customWidth="1"/>
    <col min="2312" max="2312" width="0" style="1" hidden="1" customWidth="1"/>
    <col min="2313" max="2313" width="20.6640625" style="1" customWidth="1"/>
    <col min="2314" max="2314" width="4.88671875" style="1" customWidth="1"/>
    <col min="2315" max="2315" width="0" style="1" hidden="1" customWidth="1"/>
    <col min="2316" max="2316" width="24.6640625" style="1" customWidth="1"/>
    <col min="2317" max="2317" width="12.33203125" style="1" customWidth="1"/>
    <col min="2318" max="2318" width="0" style="1" hidden="1" customWidth="1"/>
    <col min="2319" max="2319" width="3.44140625" style="1" customWidth="1"/>
    <col min="2320" max="2320" width="0" style="1" hidden="1" customWidth="1"/>
    <col min="2321" max="2321" width="17.6640625" style="1" customWidth="1"/>
    <col min="2322" max="2322" width="3.44140625" style="1" customWidth="1"/>
    <col min="2323" max="2323" width="0" style="1" hidden="1" customWidth="1"/>
    <col min="2324" max="2324" width="23.6640625" style="1" customWidth="1"/>
    <col min="2325" max="2325" width="10" style="1" customWidth="1"/>
    <col min="2326" max="2326" width="0" style="1" hidden="1" customWidth="1"/>
    <col min="2327" max="2328" width="14.6640625" style="1" customWidth="1"/>
    <col min="2329" max="2329" width="12.88671875" style="1" customWidth="1"/>
    <col min="2330" max="2330" width="3.33203125" style="1" customWidth="1"/>
    <col min="2331" max="2331" width="30.33203125" style="1" customWidth="1"/>
    <col min="2332" max="2332" width="5" style="1" customWidth="1"/>
    <col min="2333" max="2333" width="0" style="1" hidden="1" customWidth="1"/>
    <col min="2334" max="2334" width="14.33203125" style="1" customWidth="1"/>
    <col min="2335" max="2335" width="5.6640625" style="1" customWidth="1"/>
    <col min="2336" max="2336" width="0" style="1" hidden="1" customWidth="1"/>
    <col min="2337" max="2337" width="17.33203125" style="1" customWidth="1"/>
    <col min="2338" max="2338" width="12.6640625" style="1" customWidth="1"/>
    <col min="2339" max="2339" width="0" style="1" hidden="1" customWidth="1"/>
    <col min="2340" max="2340" width="5.33203125" style="1" customWidth="1"/>
    <col min="2341" max="2341" width="0" style="1" hidden="1" customWidth="1"/>
    <col min="2342" max="2342" width="17" style="1" customWidth="1"/>
    <col min="2343" max="2343" width="6.33203125" style="1" customWidth="1"/>
    <col min="2344" max="2344" width="0" style="1" hidden="1" customWidth="1"/>
    <col min="2345" max="2345" width="14.33203125" style="1" customWidth="1"/>
    <col min="2346" max="2346" width="7.5546875" style="1" customWidth="1"/>
    <col min="2347" max="2347" width="0" style="1" hidden="1" customWidth="1"/>
    <col min="2348" max="2349" width="14.33203125" style="1" customWidth="1"/>
    <col min="2350" max="2350" width="20.88671875" style="1" customWidth="1"/>
    <col min="2351" max="2351" width="14.44140625" style="1" customWidth="1"/>
    <col min="2352" max="2352" width="15" style="1" customWidth="1"/>
    <col min="2353" max="2353" width="2.6640625" style="1" customWidth="1"/>
    <col min="2354" max="2354" width="11.6640625" style="1" customWidth="1"/>
    <col min="2355" max="2355" width="11.5546875" style="1" customWidth="1"/>
    <col min="2356" max="2356" width="2.33203125" style="1" customWidth="1"/>
    <col min="2357" max="2357" width="41" style="1" customWidth="1"/>
    <col min="2358" max="2358" width="14.33203125" style="1" customWidth="1"/>
    <col min="2359" max="2360" width="11.5546875" style="1" customWidth="1"/>
    <col min="2361" max="2361" width="21.88671875" style="1" customWidth="1"/>
    <col min="2362" max="2553" width="11.44140625" style="1"/>
    <col min="2554" max="2554" width="21.88671875" style="1" customWidth="1"/>
    <col min="2555" max="2555" width="13.88671875" style="1" customWidth="1"/>
    <col min="2556" max="2556" width="38.6640625" style="1" customWidth="1"/>
    <col min="2557" max="2557" width="3" style="1" bestFit="1" customWidth="1"/>
    <col min="2558" max="2558" width="32.33203125" style="1" customWidth="1"/>
    <col min="2559" max="2559" width="46.33203125" style="1" customWidth="1"/>
    <col min="2560" max="2560" width="19" style="1" customWidth="1"/>
    <col min="2561" max="2561" width="0" style="1" hidden="1" customWidth="1"/>
    <col min="2562" max="2562" width="17.6640625" style="1" customWidth="1"/>
    <col min="2563" max="2563" width="0" style="1" hidden="1" customWidth="1"/>
    <col min="2564" max="2564" width="22.33203125" style="1" customWidth="1"/>
    <col min="2565" max="2565" width="5.33203125" style="1" customWidth="1"/>
    <col min="2566" max="2566" width="36.33203125" style="1" customWidth="1"/>
    <col min="2567" max="2567" width="5.6640625" style="1" customWidth="1"/>
    <col min="2568" max="2568" width="0" style="1" hidden="1" customWidth="1"/>
    <col min="2569" max="2569" width="20.6640625" style="1" customWidth="1"/>
    <col min="2570" max="2570" width="4.88671875" style="1" customWidth="1"/>
    <col min="2571" max="2571" width="0" style="1" hidden="1" customWidth="1"/>
    <col min="2572" max="2572" width="24.6640625" style="1" customWidth="1"/>
    <col min="2573" max="2573" width="12.33203125" style="1" customWidth="1"/>
    <col min="2574" max="2574" width="0" style="1" hidden="1" customWidth="1"/>
    <col min="2575" max="2575" width="3.44140625" style="1" customWidth="1"/>
    <col min="2576" max="2576" width="0" style="1" hidden="1" customWidth="1"/>
    <col min="2577" max="2577" width="17.6640625" style="1" customWidth="1"/>
    <col min="2578" max="2578" width="3.44140625" style="1" customWidth="1"/>
    <col min="2579" max="2579" width="0" style="1" hidden="1" customWidth="1"/>
    <col min="2580" max="2580" width="23.6640625" style="1" customWidth="1"/>
    <col min="2581" max="2581" width="10" style="1" customWidth="1"/>
    <col min="2582" max="2582" width="0" style="1" hidden="1" customWidth="1"/>
    <col min="2583" max="2584" width="14.6640625" style="1" customWidth="1"/>
    <col min="2585" max="2585" width="12.88671875" style="1" customWidth="1"/>
    <col min="2586" max="2586" width="3.33203125" style="1" customWidth="1"/>
    <col min="2587" max="2587" width="30.33203125" style="1" customWidth="1"/>
    <col min="2588" max="2588" width="5" style="1" customWidth="1"/>
    <col min="2589" max="2589" width="0" style="1" hidden="1" customWidth="1"/>
    <col min="2590" max="2590" width="14.33203125" style="1" customWidth="1"/>
    <col min="2591" max="2591" width="5.6640625" style="1" customWidth="1"/>
    <col min="2592" max="2592" width="0" style="1" hidden="1" customWidth="1"/>
    <col min="2593" max="2593" width="17.33203125" style="1" customWidth="1"/>
    <col min="2594" max="2594" width="12.6640625" style="1" customWidth="1"/>
    <col min="2595" max="2595" width="0" style="1" hidden="1" customWidth="1"/>
    <col min="2596" max="2596" width="5.33203125" style="1" customWidth="1"/>
    <col min="2597" max="2597" width="0" style="1" hidden="1" customWidth="1"/>
    <col min="2598" max="2598" width="17" style="1" customWidth="1"/>
    <col min="2599" max="2599" width="6.33203125" style="1" customWidth="1"/>
    <col min="2600" max="2600" width="0" style="1" hidden="1" customWidth="1"/>
    <col min="2601" max="2601" width="14.33203125" style="1" customWidth="1"/>
    <col min="2602" max="2602" width="7.5546875" style="1" customWidth="1"/>
    <col min="2603" max="2603" width="0" style="1" hidden="1" customWidth="1"/>
    <col min="2604" max="2605" width="14.33203125" style="1" customWidth="1"/>
    <col min="2606" max="2606" width="20.88671875" style="1" customWidth="1"/>
    <col min="2607" max="2607" width="14.44140625" style="1" customWidth="1"/>
    <col min="2608" max="2608" width="15" style="1" customWidth="1"/>
    <col min="2609" max="2609" width="2.6640625" style="1" customWidth="1"/>
    <col min="2610" max="2610" width="11.6640625" style="1" customWidth="1"/>
    <col min="2611" max="2611" width="11.5546875" style="1" customWidth="1"/>
    <col min="2612" max="2612" width="2.33203125" style="1" customWidth="1"/>
    <col min="2613" max="2613" width="41" style="1" customWidth="1"/>
    <col min="2614" max="2614" width="14.33203125" style="1" customWidth="1"/>
    <col min="2615" max="2616" width="11.5546875" style="1" customWidth="1"/>
    <col min="2617" max="2617" width="21.88671875" style="1" customWidth="1"/>
    <col min="2618" max="2809" width="11.44140625" style="1"/>
    <col min="2810" max="2810" width="21.88671875" style="1" customWidth="1"/>
    <col min="2811" max="2811" width="13.88671875" style="1" customWidth="1"/>
    <col min="2812" max="2812" width="38.6640625" style="1" customWidth="1"/>
    <col min="2813" max="2813" width="3" style="1" bestFit="1" customWidth="1"/>
    <col min="2814" max="2814" width="32.33203125" style="1" customWidth="1"/>
    <col min="2815" max="2815" width="46.33203125" style="1" customWidth="1"/>
    <col min="2816" max="2816" width="19" style="1" customWidth="1"/>
    <col min="2817" max="2817" width="0" style="1" hidden="1" customWidth="1"/>
    <col min="2818" max="2818" width="17.6640625" style="1" customWidth="1"/>
    <col min="2819" max="2819" width="0" style="1" hidden="1" customWidth="1"/>
    <col min="2820" max="2820" width="22.33203125" style="1" customWidth="1"/>
    <col min="2821" max="2821" width="5.33203125" style="1" customWidth="1"/>
    <col min="2822" max="2822" width="36.33203125" style="1" customWidth="1"/>
    <col min="2823" max="2823" width="5.6640625" style="1" customWidth="1"/>
    <col min="2824" max="2824" width="0" style="1" hidden="1" customWidth="1"/>
    <col min="2825" max="2825" width="20.6640625" style="1" customWidth="1"/>
    <col min="2826" max="2826" width="4.88671875" style="1" customWidth="1"/>
    <col min="2827" max="2827" width="0" style="1" hidden="1" customWidth="1"/>
    <col min="2828" max="2828" width="24.6640625" style="1" customWidth="1"/>
    <col min="2829" max="2829" width="12.33203125" style="1" customWidth="1"/>
    <col min="2830" max="2830" width="0" style="1" hidden="1" customWidth="1"/>
    <col min="2831" max="2831" width="3.44140625" style="1" customWidth="1"/>
    <col min="2832" max="2832" width="0" style="1" hidden="1" customWidth="1"/>
    <col min="2833" max="2833" width="17.6640625" style="1" customWidth="1"/>
    <col min="2834" max="2834" width="3.44140625" style="1" customWidth="1"/>
    <col min="2835" max="2835" width="0" style="1" hidden="1" customWidth="1"/>
    <col min="2836" max="2836" width="23.6640625" style="1" customWidth="1"/>
    <col min="2837" max="2837" width="10" style="1" customWidth="1"/>
    <col min="2838" max="2838" width="0" style="1" hidden="1" customWidth="1"/>
    <col min="2839" max="2840" width="14.6640625" style="1" customWidth="1"/>
    <col min="2841" max="2841" width="12.88671875" style="1" customWidth="1"/>
    <col min="2842" max="2842" width="3.33203125" style="1" customWidth="1"/>
    <col min="2843" max="2843" width="30.33203125" style="1" customWidth="1"/>
    <col min="2844" max="2844" width="5" style="1" customWidth="1"/>
    <col min="2845" max="2845" width="0" style="1" hidden="1" customWidth="1"/>
    <col min="2846" max="2846" width="14.33203125" style="1" customWidth="1"/>
    <col min="2847" max="2847" width="5.6640625" style="1" customWidth="1"/>
    <col min="2848" max="2848" width="0" style="1" hidden="1" customWidth="1"/>
    <col min="2849" max="2849" width="17.33203125" style="1" customWidth="1"/>
    <col min="2850" max="2850" width="12.6640625" style="1" customWidth="1"/>
    <col min="2851" max="2851" width="0" style="1" hidden="1" customWidth="1"/>
    <col min="2852" max="2852" width="5.33203125" style="1" customWidth="1"/>
    <col min="2853" max="2853" width="0" style="1" hidden="1" customWidth="1"/>
    <col min="2854" max="2854" width="17" style="1" customWidth="1"/>
    <col min="2855" max="2855" width="6.33203125" style="1" customWidth="1"/>
    <col min="2856" max="2856" width="0" style="1" hidden="1" customWidth="1"/>
    <col min="2857" max="2857" width="14.33203125" style="1" customWidth="1"/>
    <col min="2858" max="2858" width="7.5546875" style="1" customWidth="1"/>
    <col min="2859" max="2859" width="0" style="1" hidden="1" customWidth="1"/>
    <col min="2860" max="2861" width="14.33203125" style="1" customWidth="1"/>
    <col min="2862" max="2862" width="20.88671875" style="1" customWidth="1"/>
    <col min="2863" max="2863" width="14.44140625" style="1" customWidth="1"/>
    <col min="2864" max="2864" width="15" style="1" customWidth="1"/>
    <col min="2865" max="2865" width="2.6640625" style="1" customWidth="1"/>
    <col min="2866" max="2866" width="11.6640625" style="1" customWidth="1"/>
    <col min="2867" max="2867" width="11.5546875" style="1" customWidth="1"/>
    <col min="2868" max="2868" width="2.33203125" style="1" customWidth="1"/>
    <col min="2869" max="2869" width="41" style="1" customWidth="1"/>
    <col min="2870" max="2870" width="14.33203125" style="1" customWidth="1"/>
    <col min="2871" max="2872" width="11.5546875" style="1" customWidth="1"/>
    <col min="2873" max="2873" width="21.88671875" style="1" customWidth="1"/>
    <col min="2874" max="3065" width="11.44140625" style="1"/>
    <col min="3066" max="3066" width="21.88671875" style="1" customWidth="1"/>
    <col min="3067" max="3067" width="13.88671875" style="1" customWidth="1"/>
    <col min="3068" max="3068" width="38.6640625" style="1" customWidth="1"/>
    <col min="3069" max="3069" width="3" style="1" bestFit="1" customWidth="1"/>
    <col min="3070" max="3070" width="32.33203125" style="1" customWidth="1"/>
    <col min="3071" max="3071" width="46.33203125" style="1" customWidth="1"/>
    <col min="3072" max="3072" width="19" style="1" customWidth="1"/>
    <col min="3073" max="3073" width="0" style="1" hidden="1" customWidth="1"/>
    <col min="3074" max="3074" width="17.6640625" style="1" customWidth="1"/>
    <col min="3075" max="3075" width="0" style="1" hidden="1" customWidth="1"/>
    <col min="3076" max="3076" width="22.33203125" style="1" customWidth="1"/>
    <col min="3077" max="3077" width="5.33203125" style="1" customWidth="1"/>
    <col min="3078" max="3078" width="36.33203125" style="1" customWidth="1"/>
    <col min="3079" max="3079" width="5.6640625" style="1" customWidth="1"/>
    <col min="3080" max="3080" width="0" style="1" hidden="1" customWidth="1"/>
    <col min="3081" max="3081" width="20.6640625" style="1" customWidth="1"/>
    <col min="3082" max="3082" width="4.88671875" style="1" customWidth="1"/>
    <col min="3083" max="3083" width="0" style="1" hidden="1" customWidth="1"/>
    <col min="3084" max="3084" width="24.6640625" style="1" customWidth="1"/>
    <col min="3085" max="3085" width="12.33203125" style="1" customWidth="1"/>
    <col min="3086" max="3086" width="0" style="1" hidden="1" customWidth="1"/>
    <col min="3087" max="3087" width="3.44140625" style="1" customWidth="1"/>
    <col min="3088" max="3088" width="0" style="1" hidden="1" customWidth="1"/>
    <col min="3089" max="3089" width="17.6640625" style="1" customWidth="1"/>
    <col min="3090" max="3090" width="3.44140625" style="1" customWidth="1"/>
    <col min="3091" max="3091" width="0" style="1" hidden="1" customWidth="1"/>
    <col min="3092" max="3092" width="23.6640625" style="1" customWidth="1"/>
    <col min="3093" max="3093" width="10" style="1" customWidth="1"/>
    <col min="3094" max="3094" width="0" style="1" hidden="1" customWidth="1"/>
    <col min="3095" max="3096" width="14.6640625" style="1" customWidth="1"/>
    <col min="3097" max="3097" width="12.88671875" style="1" customWidth="1"/>
    <col min="3098" max="3098" width="3.33203125" style="1" customWidth="1"/>
    <col min="3099" max="3099" width="30.33203125" style="1" customWidth="1"/>
    <col min="3100" max="3100" width="5" style="1" customWidth="1"/>
    <col min="3101" max="3101" width="0" style="1" hidden="1" customWidth="1"/>
    <col min="3102" max="3102" width="14.33203125" style="1" customWidth="1"/>
    <col min="3103" max="3103" width="5.6640625" style="1" customWidth="1"/>
    <col min="3104" max="3104" width="0" style="1" hidden="1" customWidth="1"/>
    <col min="3105" max="3105" width="17.33203125" style="1" customWidth="1"/>
    <col min="3106" max="3106" width="12.6640625" style="1" customWidth="1"/>
    <col min="3107" max="3107" width="0" style="1" hidden="1" customWidth="1"/>
    <col min="3108" max="3108" width="5.33203125" style="1" customWidth="1"/>
    <col min="3109" max="3109" width="0" style="1" hidden="1" customWidth="1"/>
    <col min="3110" max="3110" width="17" style="1" customWidth="1"/>
    <col min="3111" max="3111" width="6.33203125" style="1" customWidth="1"/>
    <col min="3112" max="3112" width="0" style="1" hidden="1" customWidth="1"/>
    <col min="3113" max="3113" width="14.33203125" style="1" customWidth="1"/>
    <col min="3114" max="3114" width="7.5546875" style="1" customWidth="1"/>
    <col min="3115" max="3115" width="0" style="1" hidden="1" customWidth="1"/>
    <col min="3116" max="3117" width="14.33203125" style="1" customWidth="1"/>
    <col min="3118" max="3118" width="20.88671875" style="1" customWidth="1"/>
    <col min="3119" max="3119" width="14.44140625" style="1" customWidth="1"/>
    <col min="3120" max="3120" width="15" style="1" customWidth="1"/>
    <col min="3121" max="3121" width="2.6640625" style="1" customWidth="1"/>
    <col min="3122" max="3122" width="11.6640625" style="1" customWidth="1"/>
    <col min="3123" max="3123" width="11.5546875" style="1" customWidth="1"/>
    <col min="3124" max="3124" width="2.33203125" style="1" customWidth="1"/>
    <col min="3125" max="3125" width="41" style="1" customWidth="1"/>
    <col min="3126" max="3126" width="14.33203125" style="1" customWidth="1"/>
    <col min="3127" max="3128" width="11.5546875" style="1" customWidth="1"/>
    <col min="3129" max="3129" width="21.88671875" style="1" customWidth="1"/>
    <col min="3130" max="3321" width="11.44140625" style="1"/>
    <col min="3322" max="3322" width="21.88671875" style="1" customWidth="1"/>
    <col min="3323" max="3323" width="13.88671875" style="1" customWidth="1"/>
    <col min="3324" max="3324" width="38.6640625" style="1" customWidth="1"/>
    <col min="3325" max="3325" width="3" style="1" bestFit="1" customWidth="1"/>
    <col min="3326" max="3326" width="32.33203125" style="1" customWidth="1"/>
    <col min="3327" max="3327" width="46.33203125" style="1" customWidth="1"/>
    <col min="3328" max="3328" width="19" style="1" customWidth="1"/>
    <col min="3329" max="3329" width="0" style="1" hidden="1" customWidth="1"/>
    <col min="3330" max="3330" width="17.6640625" style="1" customWidth="1"/>
    <col min="3331" max="3331" width="0" style="1" hidden="1" customWidth="1"/>
    <col min="3332" max="3332" width="22.33203125" style="1" customWidth="1"/>
    <col min="3333" max="3333" width="5.33203125" style="1" customWidth="1"/>
    <col min="3334" max="3334" width="36.33203125" style="1" customWidth="1"/>
    <col min="3335" max="3335" width="5.6640625" style="1" customWidth="1"/>
    <col min="3336" max="3336" width="0" style="1" hidden="1" customWidth="1"/>
    <col min="3337" max="3337" width="20.6640625" style="1" customWidth="1"/>
    <col min="3338" max="3338" width="4.88671875" style="1" customWidth="1"/>
    <col min="3339" max="3339" width="0" style="1" hidden="1" customWidth="1"/>
    <col min="3340" max="3340" width="24.6640625" style="1" customWidth="1"/>
    <col min="3341" max="3341" width="12.33203125" style="1" customWidth="1"/>
    <col min="3342" max="3342" width="0" style="1" hidden="1" customWidth="1"/>
    <col min="3343" max="3343" width="3.44140625" style="1" customWidth="1"/>
    <col min="3344" max="3344" width="0" style="1" hidden="1" customWidth="1"/>
    <col min="3345" max="3345" width="17.6640625" style="1" customWidth="1"/>
    <col min="3346" max="3346" width="3.44140625" style="1" customWidth="1"/>
    <col min="3347" max="3347" width="0" style="1" hidden="1" customWidth="1"/>
    <col min="3348" max="3348" width="23.6640625" style="1" customWidth="1"/>
    <col min="3349" max="3349" width="10" style="1" customWidth="1"/>
    <col min="3350" max="3350" width="0" style="1" hidden="1" customWidth="1"/>
    <col min="3351" max="3352" width="14.6640625" style="1" customWidth="1"/>
    <col min="3353" max="3353" width="12.88671875" style="1" customWidth="1"/>
    <col min="3354" max="3354" width="3.33203125" style="1" customWidth="1"/>
    <col min="3355" max="3355" width="30.33203125" style="1" customWidth="1"/>
    <col min="3356" max="3356" width="5" style="1" customWidth="1"/>
    <col min="3357" max="3357" width="0" style="1" hidden="1" customWidth="1"/>
    <col min="3358" max="3358" width="14.33203125" style="1" customWidth="1"/>
    <col min="3359" max="3359" width="5.6640625" style="1" customWidth="1"/>
    <col min="3360" max="3360" width="0" style="1" hidden="1" customWidth="1"/>
    <col min="3361" max="3361" width="17.33203125" style="1" customWidth="1"/>
    <col min="3362" max="3362" width="12.6640625" style="1" customWidth="1"/>
    <col min="3363" max="3363" width="0" style="1" hidden="1" customWidth="1"/>
    <col min="3364" max="3364" width="5.33203125" style="1" customWidth="1"/>
    <col min="3365" max="3365" width="0" style="1" hidden="1" customWidth="1"/>
    <col min="3366" max="3366" width="17" style="1" customWidth="1"/>
    <col min="3367" max="3367" width="6.33203125" style="1" customWidth="1"/>
    <col min="3368" max="3368" width="0" style="1" hidden="1" customWidth="1"/>
    <col min="3369" max="3369" width="14.33203125" style="1" customWidth="1"/>
    <col min="3370" max="3370" width="7.5546875" style="1" customWidth="1"/>
    <col min="3371" max="3371" width="0" style="1" hidden="1" customWidth="1"/>
    <col min="3372" max="3373" width="14.33203125" style="1" customWidth="1"/>
    <col min="3374" max="3374" width="20.88671875" style="1" customWidth="1"/>
    <col min="3375" max="3375" width="14.44140625" style="1" customWidth="1"/>
    <col min="3376" max="3376" width="15" style="1" customWidth="1"/>
    <col min="3377" max="3377" width="2.6640625" style="1" customWidth="1"/>
    <col min="3378" max="3378" width="11.6640625" style="1" customWidth="1"/>
    <col min="3379" max="3379" width="11.5546875" style="1" customWidth="1"/>
    <col min="3380" max="3380" width="2.33203125" style="1" customWidth="1"/>
    <col min="3381" max="3381" width="41" style="1" customWidth="1"/>
    <col min="3382" max="3382" width="14.33203125" style="1" customWidth="1"/>
    <col min="3383" max="3384" width="11.5546875" style="1" customWidth="1"/>
    <col min="3385" max="3385" width="21.88671875" style="1" customWidth="1"/>
    <col min="3386" max="3577" width="11.44140625" style="1"/>
    <col min="3578" max="3578" width="21.88671875" style="1" customWidth="1"/>
    <col min="3579" max="3579" width="13.88671875" style="1" customWidth="1"/>
    <col min="3580" max="3580" width="38.6640625" style="1" customWidth="1"/>
    <col min="3581" max="3581" width="3" style="1" bestFit="1" customWidth="1"/>
    <col min="3582" max="3582" width="32.33203125" style="1" customWidth="1"/>
    <col min="3583" max="3583" width="46.33203125" style="1" customWidth="1"/>
    <col min="3584" max="3584" width="19" style="1" customWidth="1"/>
    <col min="3585" max="3585" width="0" style="1" hidden="1" customWidth="1"/>
    <col min="3586" max="3586" width="17.6640625" style="1" customWidth="1"/>
    <col min="3587" max="3587" width="0" style="1" hidden="1" customWidth="1"/>
    <col min="3588" max="3588" width="22.33203125" style="1" customWidth="1"/>
    <col min="3589" max="3589" width="5.33203125" style="1" customWidth="1"/>
    <col min="3590" max="3590" width="36.33203125" style="1" customWidth="1"/>
    <col min="3591" max="3591" width="5.6640625" style="1" customWidth="1"/>
    <col min="3592" max="3592" width="0" style="1" hidden="1" customWidth="1"/>
    <col min="3593" max="3593" width="20.6640625" style="1" customWidth="1"/>
    <col min="3594" max="3594" width="4.88671875" style="1" customWidth="1"/>
    <col min="3595" max="3595" width="0" style="1" hidden="1" customWidth="1"/>
    <col min="3596" max="3596" width="24.6640625" style="1" customWidth="1"/>
    <col min="3597" max="3597" width="12.33203125" style="1" customWidth="1"/>
    <col min="3598" max="3598" width="0" style="1" hidden="1" customWidth="1"/>
    <col min="3599" max="3599" width="3.44140625" style="1" customWidth="1"/>
    <col min="3600" max="3600" width="0" style="1" hidden="1" customWidth="1"/>
    <col min="3601" max="3601" width="17.6640625" style="1" customWidth="1"/>
    <col min="3602" max="3602" width="3.44140625" style="1" customWidth="1"/>
    <col min="3603" max="3603" width="0" style="1" hidden="1" customWidth="1"/>
    <col min="3604" max="3604" width="23.6640625" style="1" customWidth="1"/>
    <col min="3605" max="3605" width="10" style="1" customWidth="1"/>
    <col min="3606" max="3606" width="0" style="1" hidden="1" customWidth="1"/>
    <col min="3607" max="3608" width="14.6640625" style="1" customWidth="1"/>
    <col min="3609" max="3609" width="12.88671875" style="1" customWidth="1"/>
    <col min="3610" max="3610" width="3.33203125" style="1" customWidth="1"/>
    <col min="3611" max="3611" width="30.33203125" style="1" customWidth="1"/>
    <col min="3612" max="3612" width="5" style="1" customWidth="1"/>
    <col min="3613" max="3613" width="0" style="1" hidden="1" customWidth="1"/>
    <col min="3614" max="3614" width="14.33203125" style="1" customWidth="1"/>
    <col min="3615" max="3615" width="5.6640625" style="1" customWidth="1"/>
    <col min="3616" max="3616" width="0" style="1" hidden="1" customWidth="1"/>
    <col min="3617" max="3617" width="17.33203125" style="1" customWidth="1"/>
    <col min="3618" max="3618" width="12.6640625" style="1" customWidth="1"/>
    <col min="3619" max="3619" width="0" style="1" hidden="1" customWidth="1"/>
    <col min="3620" max="3620" width="5.33203125" style="1" customWidth="1"/>
    <col min="3621" max="3621" width="0" style="1" hidden="1" customWidth="1"/>
    <col min="3622" max="3622" width="17" style="1" customWidth="1"/>
    <col min="3623" max="3623" width="6.33203125" style="1" customWidth="1"/>
    <col min="3624" max="3624" width="0" style="1" hidden="1" customWidth="1"/>
    <col min="3625" max="3625" width="14.33203125" style="1" customWidth="1"/>
    <col min="3626" max="3626" width="7.5546875" style="1" customWidth="1"/>
    <col min="3627" max="3627" width="0" style="1" hidden="1" customWidth="1"/>
    <col min="3628" max="3629" width="14.33203125" style="1" customWidth="1"/>
    <col min="3630" max="3630" width="20.88671875" style="1" customWidth="1"/>
    <col min="3631" max="3631" width="14.44140625" style="1" customWidth="1"/>
    <col min="3632" max="3632" width="15" style="1" customWidth="1"/>
    <col min="3633" max="3633" width="2.6640625" style="1" customWidth="1"/>
    <col min="3634" max="3634" width="11.6640625" style="1" customWidth="1"/>
    <col min="3635" max="3635" width="11.5546875" style="1" customWidth="1"/>
    <col min="3636" max="3636" width="2.33203125" style="1" customWidth="1"/>
    <col min="3637" max="3637" width="41" style="1" customWidth="1"/>
    <col min="3638" max="3638" width="14.33203125" style="1" customWidth="1"/>
    <col min="3639" max="3640" width="11.5546875" style="1" customWidth="1"/>
    <col min="3641" max="3641" width="21.88671875" style="1" customWidth="1"/>
    <col min="3642" max="3833" width="11.44140625" style="1"/>
    <col min="3834" max="3834" width="21.88671875" style="1" customWidth="1"/>
    <col min="3835" max="3835" width="13.88671875" style="1" customWidth="1"/>
    <col min="3836" max="3836" width="38.6640625" style="1" customWidth="1"/>
    <col min="3837" max="3837" width="3" style="1" bestFit="1" customWidth="1"/>
    <col min="3838" max="3838" width="32.33203125" style="1" customWidth="1"/>
    <col min="3839" max="3839" width="46.33203125" style="1" customWidth="1"/>
    <col min="3840" max="3840" width="19" style="1" customWidth="1"/>
    <col min="3841" max="3841" width="0" style="1" hidden="1" customWidth="1"/>
    <col min="3842" max="3842" width="17.6640625" style="1" customWidth="1"/>
    <col min="3843" max="3843" width="0" style="1" hidden="1" customWidth="1"/>
    <col min="3844" max="3844" width="22.33203125" style="1" customWidth="1"/>
    <col min="3845" max="3845" width="5.33203125" style="1" customWidth="1"/>
    <col min="3846" max="3846" width="36.33203125" style="1" customWidth="1"/>
    <col min="3847" max="3847" width="5.6640625" style="1" customWidth="1"/>
    <col min="3848" max="3848" width="0" style="1" hidden="1" customWidth="1"/>
    <col min="3849" max="3849" width="20.6640625" style="1" customWidth="1"/>
    <col min="3850" max="3850" width="4.88671875" style="1" customWidth="1"/>
    <col min="3851" max="3851" width="0" style="1" hidden="1" customWidth="1"/>
    <col min="3852" max="3852" width="24.6640625" style="1" customWidth="1"/>
    <col min="3853" max="3853" width="12.33203125" style="1" customWidth="1"/>
    <col min="3854" max="3854" width="0" style="1" hidden="1" customWidth="1"/>
    <col min="3855" max="3855" width="3.44140625" style="1" customWidth="1"/>
    <col min="3856" max="3856" width="0" style="1" hidden="1" customWidth="1"/>
    <col min="3857" max="3857" width="17.6640625" style="1" customWidth="1"/>
    <col min="3858" max="3858" width="3.44140625" style="1" customWidth="1"/>
    <col min="3859" max="3859" width="0" style="1" hidden="1" customWidth="1"/>
    <col min="3860" max="3860" width="23.6640625" style="1" customWidth="1"/>
    <col min="3861" max="3861" width="10" style="1" customWidth="1"/>
    <col min="3862" max="3862" width="0" style="1" hidden="1" customWidth="1"/>
    <col min="3863" max="3864" width="14.6640625" style="1" customWidth="1"/>
    <col min="3865" max="3865" width="12.88671875" style="1" customWidth="1"/>
    <col min="3866" max="3866" width="3.33203125" style="1" customWidth="1"/>
    <col min="3867" max="3867" width="30.33203125" style="1" customWidth="1"/>
    <col min="3868" max="3868" width="5" style="1" customWidth="1"/>
    <col min="3869" max="3869" width="0" style="1" hidden="1" customWidth="1"/>
    <col min="3870" max="3870" width="14.33203125" style="1" customWidth="1"/>
    <col min="3871" max="3871" width="5.6640625" style="1" customWidth="1"/>
    <col min="3872" max="3872" width="0" style="1" hidden="1" customWidth="1"/>
    <col min="3873" max="3873" width="17.33203125" style="1" customWidth="1"/>
    <col min="3874" max="3874" width="12.6640625" style="1" customWidth="1"/>
    <col min="3875" max="3875" width="0" style="1" hidden="1" customWidth="1"/>
    <col min="3876" max="3876" width="5.33203125" style="1" customWidth="1"/>
    <col min="3877" max="3877" width="0" style="1" hidden="1" customWidth="1"/>
    <col min="3878" max="3878" width="17" style="1" customWidth="1"/>
    <col min="3879" max="3879" width="6.33203125" style="1" customWidth="1"/>
    <col min="3880" max="3880" width="0" style="1" hidden="1" customWidth="1"/>
    <col min="3881" max="3881" width="14.33203125" style="1" customWidth="1"/>
    <col min="3882" max="3882" width="7.5546875" style="1" customWidth="1"/>
    <col min="3883" max="3883" width="0" style="1" hidden="1" customWidth="1"/>
    <col min="3884" max="3885" width="14.33203125" style="1" customWidth="1"/>
    <col min="3886" max="3886" width="20.88671875" style="1" customWidth="1"/>
    <col min="3887" max="3887" width="14.44140625" style="1" customWidth="1"/>
    <col min="3888" max="3888" width="15" style="1" customWidth="1"/>
    <col min="3889" max="3889" width="2.6640625" style="1" customWidth="1"/>
    <col min="3890" max="3890" width="11.6640625" style="1" customWidth="1"/>
    <col min="3891" max="3891" width="11.5546875" style="1" customWidth="1"/>
    <col min="3892" max="3892" width="2.33203125" style="1" customWidth="1"/>
    <col min="3893" max="3893" width="41" style="1" customWidth="1"/>
    <col min="3894" max="3894" width="14.33203125" style="1" customWidth="1"/>
    <col min="3895" max="3896" width="11.5546875" style="1" customWidth="1"/>
    <col min="3897" max="3897" width="21.88671875" style="1" customWidth="1"/>
    <col min="3898" max="4089" width="11.44140625" style="1"/>
    <col min="4090" max="4090" width="21.88671875" style="1" customWidth="1"/>
    <col min="4091" max="4091" width="13.88671875" style="1" customWidth="1"/>
    <col min="4092" max="4092" width="38.6640625" style="1" customWidth="1"/>
    <col min="4093" max="4093" width="3" style="1" bestFit="1" customWidth="1"/>
    <col min="4094" max="4094" width="32.33203125" style="1" customWidth="1"/>
    <col min="4095" max="4095" width="46.33203125" style="1" customWidth="1"/>
    <col min="4096" max="4096" width="19" style="1" customWidth="1"/>
    <col min="4097" max="4097" width="0" style="1" hidden="1" customWidth="1"/>
    <col min="4098" max="4098" width="17.6640625" style="1" customWidth="1"/>
    <col min="4099" max="4099" width="0" style="1" hidden="1" customWidth="1"/>
    <col min="4100" max="4100" width="22.33203125" style="1" customWidth="1"/>
    <col min="4101" max="4101" width="5.33203125" style="1" customWidth="1"/>
    <col min="4102" max="4102" width="36.33203125" style="1" customWidth="1"/>
    <col min="4103" max="4103" width="5.6640625" style="1" customWidth="1"/>
    <col min="4104" max="4104" width="0" style="1" hidden="1" customWidth="1"/>
    <col min="4105" max="4105" width="20.6640625" style="1" customWidth="1"/>
    <col min="4106" max="4106" width="4.88671875" style="1" customWidth="1"/>
    <col min="4107" max="4107" width="0" style="1" hidden="1" customWidth="1"/>
    <col min="4108" max="4108" width="24.6640625" style="1" customWidth="1"/>
    <col min="4109" max="4109" width="12.33203125" style="1" customWidth="1"/>
    <col min="4110" max="4110" width="0" style="1" hidden="1" customWidth="1"/>
    <col min="4111" max="4111" width="3.44140625" style="1" customWidth="1"/>
    <col min="4112" max="4112" width="0" style="1" hidden="1" customWidth="1"/>
    <col min="4113" max="4113" width="17.6640625" style="1" customWidth="1"/>
    <col min="4114" max="4114" width="3.44140625" style="1" customWidth="1"/>
    <col min="4115" max="4115" width="0" style="1" hidden="1" customWidth="1"/>
    <col min="4116" max="4116" width="23.6640625" style="1" customWidth="1"/>
    <col min="4117" max="4117" width="10" style="1" customWidth="1"/>
    <col min="4118" max="4118" width="0" style="1" hidden="1" customWidth="1"/>
    <col min="4119" max="4120" width="14.6640625" style="1" customWidth="1"/>
    <col min="4121" max="4121" width="12.88671875" style="1" customWidth="1"/>
    <col min="4122" max="4122" width="3.33203125" style="1" customWidth="1"/>
    <col min="4123" max="4123" width="30.33203125" style="1" customWidth="1"/>
    <col min="4124" max="4124" width="5" style="1" customWidth="1"/>
    <col min="4125" max="4125" width="0" style="1" hidden="1" customWidth="1"/>
    <col min="4126" max="4126" width="14.33203125" style="1" customWidth="1"/>
    <col min="4127" max="4127" width="5.6640625" style="1" customWidth="1"/>
    <col min="4128" max="4128" width="0" style="1" hidden="1" customWidth="1"/>
    <col min="4129" max="4129" width="17.33203125" style="1" customWidth="1"/>
    <col min="4130" max="4130" width="12.6640625" style="1" customWidth="1"/>
    <col min="4131" max="4131" width="0" style="1" hidden="1" customWidth="1"/>
    <col min="4132" max="4132" width="5.33203125" style="1" customWidth="1"/>
    <col min="4133" max="4133" width="0" style="1" hidden="1" customWidth="1"/>
    <col min="4134" max="4134" width="17" style="1" customWidth="1"/>
    <col min="4135" max="4135" width="6.33203125" style="1" customWidth="1"/>
    <col min="4136" max="4136" width="0" style="1" hidden="1" customWidth="1"/>
    <col min="4137" max="4137" width="14.33203125" style="1" customWidth="1"/>
    <col min="4138" max="4138" width="7.5546875" style="1" customWidth="1"/>
    <col min="4139" max="4139" width="0" style="1" hidden="1" customWidth="1"/>
    <col min="4140" max="4141" width="14.33203125" style="1" customWidth="1"/>
    <col min="4142" max="4142" width="20.88671875" style="1" customWidth="1"/>
    <col min="4143" max="4143" width="14.44140625" style="1" customWidth="1"/>
    <col min="4144" max="4144" width="15" style="1" customWidth="1"/>
    <col min="4145" max="4145" width="2.6640625" style="1" customWidth="1"/>
    <col min="4146" max="4146" width="11.6640625" style="1" customWidth="1"/>
    <col min="4147" max="4147" width="11.5546875" style="1" customWidth="1"/>
    <col min="4148" max="4148" width="2.33203125" style="1" customWidth="1"/>
    <col min="4149" max="4149" width="41" style="1" customWidth="1"/>
    <col min="4150" max="4150" width="14.33203125" style="1" customWidth="1"/>
    <col min="4151" max="4152" width="11.5546875" style="1" customWidth="1"/>
    <col min="4153" max="4153" width="21.88671875" style="1" customWidth="1"/>
    <col min="4154" max="4345" width="11.44140625" style="1"/>
    <col min="4346" max="4346" width="21.88671875" style="1" customWidth="1"/>
    <col min="4347" max="4347" width="13.88671875" style="1" customWidth="1"/>
    <col min="4348" max="4348" width="38.6640625" style="1" customWidth="1"/>
    <col min="4349" max="4349" width="3" style="1" bestFit="1" customWidth="1"/>
    <col min="4350" max="4350" width="32.33203125" style="1" customWidth="1"/>
    <col min="4351" max="4351" width="46.33203125" style="1" customWidth="1"/>
    <col min="4352" max="4352" width="19" style="1" customWidth="1"/>
    <col min="4353" max="4353" width="0" style="1" hidden="1" customWidth="1"/>
    <col min="4354" max="4354" width="17.6640625" style="1" customWidth="1"/>
    <col min="4355" max="4355" width="0" style="1" hidden="1" customWidth="1"/>
    <col min="4356" max="4356" width="22.33203125" style="1" customWidth="1"/>
    <col min="4357" max="4357" width="5.33203125" style="1" customWidth="1"/>
    <col min="4358" max="4358" width="36.33203125" style="1" customWidth="1"/>
    <col min="4359" max="4359" width="5.6640625" style="1" customWidth="1"/>
    <col min="4360" max="4360" width="0" style="1" hidden="1" customWidth="1"/>
    <col min="4361" max="4361" width="20.6640625" style="1" customWidth="1"/>
    <col min="4362" max="4362" width="4.88671875" style="1" customWidth="1"/>
    <col min="4363" max="4363" width="0" style="1" hidden="1" customWidth="1"/>
    <col min="4364" max="4364" width="24.6640625" style="1" customWidth="1"/>
    <col min="4365" max="4365" width="12.33203125" style="1" customWidth="1"/>
    <col min="4366" max="4366" width="0" style="1" hidden="1" customWidth="1"/>
    <col min="4367" max="4367" width="3.44140625" style="1" customWidth="1"/>
    <col min="4368" max="4368" width="0" style="1" hidden="1" customWidth="1"/>
    <col min="4369" max="4369" width="17.6640625" style="1" customWidth="1"/>
    <col min="4370" max="4370" width="3.44140625" style="1" customWidth="1"/>
    <col min="4371" max="4371" width="0" style="1" hidden="1" customWidth="1"/>
    <col min="4372" max="4372" width="23.6640625" style="1" customWidth="1"/>
    <col min="4373" max="4373" width="10" style="1" customWidth="1"/>
    <col min="4374" max="4374" width="0" style="1" hidden="1" customWidth="1"/>
    <col min="4375" max="4376" width="14.6640625" style="1" customWidth="1"/>
    <col min="4377" max="4377" width="12.88671875" style="1" customWidth="1"/>
    <col min="4378" max="4378" width="3.33203125" style="1" customWidth="1"/>
    <col min="4379" max="4379" width="30.33203125" style="1" customWidth="1"/>
    <col min="4380" max="4380" width="5" style="1" customWidth="1"/>
    <col min="4381" max="4381" width="0" style="1" hidden="1" customWidth="1"/>
    <col min="4382" max="4382" width="14.33203125" style="1" customWidth="1"/>
    <col min="4383" max="4383" width="5.6640625" style="1" customWidth="1"/>
    <col min="4384" max="4384" width="0" style="1" hidden="1" customWidth="1"/>
    <col min="4385" max="4385" width="17.33203125" style="1" customWidth="1"/>
    <col min="4386" max="4386" width="12.6640625" style="1" customWidth="1"/>
    <col min="4387" max="4387" width="0" style="1" hidden="1" customWidth="1"/>
    <col min="4388" max="4388" width="5.33203125" style="1" customWidth="1"/>
    <col min="4389" max="4389" width="0" style="1" hidden="1" customWidth="1"/>
    <col min="4390" max="4390" width="17" style="1" customWidth="1"/>
    <col min="4391" max="4391" width="6.33203125" style="1" customWidth="1"/>
    <col min="4392" max="4392" width="0" style="1" hidden="1" customWidth="1"/>
    <col min="4393" max="4393" width="14.33203125" style="1" customWidth="1"/>
    <col min="4394" max="4394" width="7.5546875" style="1" customWidth="1"/>
    <col min="4395" max="4395" width="0" style="1" hidden="1" customWidth="1"/>
    <col min="4396" max="4397" width="14.33203125" style="1" customWidth="1"/>
    <col min="4398" max="4398" width="20.88671875" style="1" customWidth="1"/>
    <col min="4399" max="4399" width="14.44140625" style="1" customWidth="1"/>
    <col min="4400" max="4400" width="15" style="1" customWidth="1"/>
    <col min="4401" max="4401" width="2.6640625" style="1" customWidth="1"/>
    <col min="4402" max="4402" width="11.6640625" style="1" customWidth="1"/>
    <col min="4403" max="4403" width="11.5546875" style="1" customWidth="1"/>
    <col min="4404" max="4404" width="2.33203125" style="1" customWidth="1"/>
    <col min="4405" max="4405" width="41" style="1" customWidth="1"/>
    <col min="4406" max="4406" width="14.33203125" style="1" customWidth="1"/>
    <col min="4407" max="4408" width="11.5546875" style="1" customWidth="1"/>
    <col min="4409" max="4409" width="21.88671875" style="1" customWidth="1"/>
    <col min="4410" max="4601" width="11.44140625" style="1"/>
    <col min="4602" max="4602" width="21.88671875" style="1" customWidth="1"/>
    <col min="4603" max="4603" width="13.88671875" style="1" customWidth="1"/>
    <col min="4604" max="4604" width="38.6640625" style="1" customWidth="1"/>
    <col min="4605" max="4605" width="3" style="1" bestFit="1" customWidth="1"/>
    <col min="4606" max="4606" width="32.33203125" style="1" customWidth="1"/>
    <col min="4607" max="4607" width="46.33203125" style="1" customWidth="1"/>
    <col min="4608" max="4608" width="19" style="1" customWidth="1"/>
    <col min="4609" max="4609" width="0" style="1" hidden="1" customWidth="1"/>
    <col min="4610" max="4610" width="17.6640625" style="1" customWidth="1"/>
    <col min="4611" max="4611" width="0" style="1" hidden="1" customWidth="1"/>
    <col min="4612" max="4612" width="22.33203125" style="1" customWidth="1"/>
    <col min="4613" max="4613" width="5.33203125" style="1" customWidth="1"/>
    <col min="4614" max="4614" width="36.33203125" style="1" customWidth="1"/>
    <col min="4615" max="4615" width="5.6640625" style="1" customWidth="1"/>
    <col min="4616" max="4616" width="0" style="1" hidden="1" customWidth="1"/>
    <col min="4617" max="4617" width="20.6640625" style="1" customWidth="1"/>
    <col min="4618" max="4618" width="4.88671875" style="1" customWidth="1"/>
    <col min="4619" max="4619" width="0" style="1" hidden="1" customWidth="1"/>
    <col min="4620" max="4620" width="24.6640625" style="1" customWidth="1"/>
    <col min="4621" max="4621" width="12.33203125" style="1" customWidth="1"/>
    <col min="4622" max="4622" width="0" style="1" hidden="1" customWidth="1"/>
    <col min="4623" max="4623" width="3.44140625" style="1" customWidth="1"/>
    <col min="4624" max="4624" width="0" style="1" hidden="1" customWidth="1"/>
    <col min="4625" max="4625" width="17.6640625" style="1" customWidth="1"/>
    <col min="4626" max="4626" width="3.44140625" style="1" customWidth="1"/>
    <col min="4627" max="4627" width="0" style="1" hidden="1" customWidth="1"/>
    <col min="4628" max="4628" width="23.6640625" style="1" customWidth="1"/>
    <col min="4629" max="4629" width="10" style="1" customWidth="1"/>
    <col min="4630" max="4630" width="0" style="1" hidden="1" customWidth="1"/>
    <col min="4631" max="4632" width="14.6640625" style="1" customWidth="1"/>
    <col min="4633" max="4633" width="12.88671875" style="1" customWidth="1"/>
    <col min="4634" max="4634" width="3.33203125" style="1" customWidth="1"/>
    <col min="4635" max="4635" width="30.33203125" style="1" customWidth="1"/>
    <col min="4636" max="4636" width="5" style="1" customWidth="1"/>
    <col min="4637" max="4637" width="0" style="1" hidden="1" customWidth="1"/>
    <col min="4638" max="4638" width="14.33203125" style="1" customWidth="1"/>
    <col min="4639" max="4639" width="5.6640625" style="1" customWidth="1"/>
    <col min="4640" max="4640" width="0" style="1" hidden="1" customWidth="1"/>
    <col min="4641" max="4641" width="17.33203125" style="1" customWidth="1"/>
    <col min="4642" max="4642" width="12.6640625" style="1" customWidth="1"/>
    <col min="4643" max="4643" width="0" style="1" hidden="1" customWidth="1"/>
    <col min="4644" max="4644" width="5.33203125" style="1" customWidth="1"/>
    <col min="4645" max="4645" width="0" style="1" hidden="1" customWidth="1"/>
    <col min="4646" max="4646" width="17" style="1" customWidth="1"/>
    <col min="4647" max="4647" width="6.33203125" style="1" customWidth="1"/>
    <col min="4648" max="4648" width="0" style="1" hidden="1" customWidth="1"/>
    <col min="4649" max="4649" width="14.33203125" style="1" customWidth="1"/>
    <col min="4650" max="4650" width="7.5546875" style="1" customWidth="1"/>
    <col min="4651" max="4651" width="0" style="1" hidden="1" customWidth="1"/>
    <col min="4652" max="4653" width="14.33203125" style="1" customWidth="1"/>
    <col min="4654" max="4654" width="20.88671875" style="1" customWidth="1"/>
    <col min="4655" max="4655" width="14.44140625" style="1" customWidth="1"/>
    <col min="4656" max="4656" width="15" style="1" customWidth="1"/>
    <col min="4657" max="4657" width="2.6640625" style="1" customWidth="1"/>
    <col min="4658" max="4658" width="11.6640625" style="1" customWidth="1"/>
    <col min="4659" max="4659" width="11.5546875" style="1" customWidth="1"/>
    <col min="4660" max="4660" width="2.33203125" style="1" customWidth="1"/>
    <col min="4661" max="4661" width="41" style="1" customWidth="1"/>
    <col min="4662" max="4662" width="14.33203125" style="1" customWidth="1"/>
    <col min="4663" max="4664" width="11.5546875" style="1" customWidth="1"/>
    <col min="4665" max="4665" width="21.88671875" style="1" customWidth="1"/>
    <col min="4666" max="4857" width="11.44140625" style="1"/>
    <col min="4858" max="4858" width="21.88671875" style="1" customWidth="1"/>
    <col min="4859" max="4859" width="13.88671875" style="1" customWidth="1"/>
    <col min="4860" max="4860" width="38.6640625" style="1" customWidth="1"/>
    <col min="4861" max="4861" width="3" style="1" bestFit="1" customWidth="1"/>
    <col min="4862" max="4862" width="32.33203125" style="1" customWidth="1"/>
    <col min="4863" max="4863" width="46.33203125" style="1" customWidth="1"/>
    <col min="4864" max="4864" width="19" style="1" customWidth="1"/>
    <col min="4865" max="4865" width="0" style="1" hidden="1" customWidth="1"/>
    <col min="4866" max="4866" width="17.6640625" style="1" customWidth="1"/>
    <col min="4867" max="4867" width="0" style="1" hidden="1" customWidth="1"/>
    <col min="4868" max="4868" width="22.33203125" style="1" customWidth="1"/>
    <col min="4869" max="4869" width="5.33203125" style="1" customWidth="1"/>
    <col min="4870" max="4870" width="36.33203125" style="1" customWidth="1"/>
    <col min="4871" max="4871" width="5.6640625" style="1" customWidth="1"/>
    <col min="4872" max="4872" width="0" style="1" hidden="1" customWidth="1"/>
    <col min="4873" max="4873" width="20.6640625" style="1" customWidth="1"/>
    <col min="4874" max="4874" width="4.88671875" style="1" customWidth="1"/>
    <col min="4875" max="4875" width="0" style="1" hidden="1" customWidth="1"/>
    <col min="4876" max="4876" width="24.6640625" style="1" customWidth="1"/>
    <col min="4877" max="4877" width="12.33203125" style="1" customWidth="1"/>
    <col min="4878" max="4878" width="0" style="1" hidden="1" customWidth="1"/>
    <col min="4879" max="4879" width="3.44140625" style="1" customWidth="1"/>
    <col min="4880" max="4880" width="0" style="1" hidden="1" customWidth="1"/>
    <col min="4881" max="4881" width="17.6640625" style="1" customWidth="1"/>
    <col min="4882" max="4882" width="3.44140625" style="1" customWidth="1"/>
    <col min="4883" max="4883" width="0" style="1" hidden="1" customWidth="1"/>
    <col min="4884" max="4884" width="23.6640625" style="1" customWidth="1"/>
    <col min="4885" max="4885" width="10" style="1" customWidth="1"/>
    <col min="4886" max="4886" width="0" style="1" hidden="1" customWidth="1"/>
    <col min="4887" max="4888" width="14.6640625" style="1" customWidth="1"/>
    <col min="4889" max="4889" width="12.88671875" style="1" customWidth="1"/>
    <col min="4890" max="4890" width="3.33203125" style="1" customWidth="1"/>
    <col min="4891" max="4891" width="30.33203125" style="1" customWidth="1"/>
    <col min="4892" max="4892" width="5" style="1" customWidth="1"/>
    <col min="4893" max="4893" width="0" style="1" hidden="1" customWidth="1"/>
    <col min="4894" max="4894" width="14.33203125" style="1" customWidth="1"/>
    <col min="4895" max="4895" width="5.6640625" style="1" customWidth="1"/>
    <col min="4896" max="4896" width="0" style="1" hidden="1" customWidth="1"/>
    <col min="4897" max="4897" width="17.33203125" style="1" customWidth="1"/>
    <col min="4898" max="4898" width="12.6640625" style="1" customWidth="1"/>
    <col min="4899" max="4899" width="0" style="1" hidden="1" customWidth="1"/>
    <col min="4900" max="4900" width="5.33203125" style="1" customWidth="1"/>
    <col min="4901" max="4901" width="0" style="1" hidden="1" customWidth="1"/>
    <col min="4902" max="4902" width="17" style="1" customWidth="1"/>
    <col min="4903" max="4903" width="6.33203125" style="1" customWidth="1"/>
    <col min="4904" max="4904" width="0" style="1" hidden="1" customWidth="1"/>
    <col min="4905" max="4905" width="14.33203125" style="1" customWidth="1"/>
    <col min="4906" max="4906" width="7.5546875" style="1" customWidth="1"/>
    <col min="4907" max="4907" width="0" style="1" hidden="1" customWidth="1"/>
    <col min="4908" max="4909" width="14.33203125" style="1" customWidth="1"/>
    <col min="4910" max="4910" width="20.88671875" style="1" customWidth="1"/>
    <col min="4911" max="4911" width="14.44140625" style="1" customWidth="1"/>
    <col min="4912" max="4912" width="15" style="1" customWidth="1"/>
    <col min="4913" max="4913" width="2.6640625" style="1" customWidth="1"/>
    <col min="4914" max="4914" width="11.6640625" style="1" customWidth="1"/>
    <col min="4915" max="4915" width="11.5546875" style="1" customWidth="1"/>
    <col min="4916" max="4916" width="2.33203125" style="1" customWidth="1"/>
    <col min="4917" max="4917" width="41" style="1" customWidth="1"/>
    <col min="4918" max="4918" width="14.33203125" style="1" customWidth="1"/>
    <col min="4919" max="4920" width="11.5546875" style="1" customWidth="1"/>
    <col min="4921" max="4921" width="21.88671875" style="1" customWidth="1"/>
    <col min="4922" max="5113" width="11.44140625" style="1"/>
    <col min="5114" max="5114" width="21.88671875" style="1" customWidth="1"/>
    <col min="5115" max="5115" width="13.88671875" style="1" customWidth="1"/>
    <col min="5116" max="5116" width="38.6640625" style="1" customWidth="1"/>
    <col min="5117" max="5117" width="3" style="1" bestFit="1" customWidth="1"/>
    <col min="5118" max="5118" width="32.33203125" style="1" customWidth="1"/>
    <col min="5119" max="5119" width="46.33203125" style="1" customWidth="1"/>
    <col min="5120" max="5120" width="19" style="1" customWidth="1"/>
    <col min="5121" max="5121" width="0" style="1" hidden="1" customWidth="1"/>
    <col min="5122" max="5122" width="17.6640625" style="1" customWidth="1"/>
    <col min="5123" max="5123" width="0" style="1" hidden="1" customWidth="1"/>
    <col min="5124" max="5124" width="22.33203125" style="1" customWidth="1"/>
    <col min="5125" max="5125" width="5.33203125" style="1" customWidth="1"/>
    <col min="5126" max="5126" width="36.33203125" style="1" customWidth="1"/>
    <col min="5127" max="5127" width="5.6640625" style="1" customWidth="1"/>
    <col min="5128" max="5128" width="0" style="1" hidden="1" customWidth="1"/>
    <col min="5129" max="5129" width="20.6640625" style="1" customWidth="1"/>
    <col min="5130" max="5130" width="4.88671875" style="1" customWidth="1"/>
    <col min="5131" max="5131" width="0" style="1" hidden="1" customWidth="1"/>
    <col min="5132" max="5132" width="24.6640625" style="1" customWidth="1"/>
    <col min="5133" max="5133" width="12.33203125" style="1" customWidth="1"/>
    <col min="5134" max="5134" width="0" style="1" hidden="1" customWidth="1"/>
    <col min="5135" max="5135" width="3.44140625" style="1" customWidth="1"/>
    <col min="5136" max="5136" width="0" style="1" hidden="1" customWidth="1"/>
    <col min="5137" max="5137" width="17.6640625" style="1" customWidth="1"/>
    <col min="5138" max="5138" width="3.44140625" style="1" customWidth="1"/>
    <col min="5139" max="5139" width="0" style="1" hidden="1" customWidth="1"/>
    <col min="5140" max="5140" width="23.6640625" style="1" customWidth="1"/>
    <col min="5141" max="5141" width="10" style="1" customWidth="1"/>
    <col min="5142" max="5142" width="0" style="1" hidden="1" customWidth="1"/>
    <col min="5143" max="5144" width="14.6640625" style="1" customWidth="1"/>
    <col min="5145" max="5145" width="12.88671875" style="1" customWidth="1"/>
    <col min="5146" max="5146" width="3.33203125" style="1" customWidth="1"/>
    <col min="5147" max="5147" width="30.33203125" style="1" customWidth="1"/>
    <col min="5148" max="5148" width="5" style="1" customWidth="1"/>
    <col min="5149" max="5149" width="0" style="1" hidden="1" customWidth="1"/>
    <col min="5150" max="5150" width="14.33203125" style="1" customWidth="1"/>
    <col min="5151" max="5151" width="5.6640625" style="1" customWidth="1"/>
    <col min="5152" max="5152" width="0" style="1" hidden="1" customWidth="1"/>
    <col min="5153" max="5153" width="17.33203125" style="1" customWidth="1"/>
    <col min="5154" max="5154" width="12.6640625" style="1" customWidth="1"/>
    <col min="5155" max="5155" width="0" style="1" hidden="1" customWidth="1"/>
    <col min="5156" max="5156" width="5.33203125" style="1" customWidth="1"/>
    <col min="5157" max="5157" width="0" style="1" hidden="1" customWidth="1"/>
    <col min="5158" max="5158" width="17" style="1" customWidth="1"/>
    <col min="5159" max="5159" width="6.33203125" style="1" customWidth="1"/>
    <col min="5160" max="5160" width="0" style="1" hidden="1" customWidth="1"/>
    <col min="5161" max="5161" width="14.33203125" style="1" customWidth="1"/>
    <col min="5162" max="5162" width="7.5546875" style="1" customWidth="1"/>
    <col min="5163" max="5163" width="0" style="1" hidden="1" customWidth="1"/>
    <col min="5164" max="5165" width="14.33203125" style="1" customWidth="1"/>
    <col min="5166" max="5166" width="20.88671875" style="1" customWidth="1"/>
    <col min="5167" max="5167" width="14.44140625" style="1" customWidth="1"/>
    <col min="5168" max="5168" width="15" style="1" customWidth="1"/>
    <col min="5169" max="5169" width="2.6640625" style="1" customWidth="1"/>
    <col min="5170" max="5170" width="11.6640625" style="1" customWidth="1"/>
    <col min="5171" max="5171" width="11.5546875" style="1" customWidth="1"/>
    <col min="5172" max="5172" width="2.33203125" style="1" customWidth="1"/>
    <col min="5173" max="5173" width="41" style="1" customWidth="1"/>
    <col min="5174" max="5174" width="14.33203125" style="1" customWidth="1"/>
    <col min="5175" max="5176" width="11.5546875" style="1" customWidth="1"/>
    <col min="5177" max="5177" width="21.88671875" style="1" customWidth="1"/>
    <col min="5178" max="5369" width="11.44140625" style="1"/>
    <col min="5370" max="5370" width="21.88671875" style="1" customWidth="1"/>
    <col min="5371" max="5371" width="13.88671875" style="1" customWidth="1"/>
    <col min="5372" max="5372" width="38.6640625" style="1" customWidth="1"/>
    <col min="5373" max="5373" width="3" style="1" bestFit="1" customWidth="1"/>
    <col min="5374" max="5374" width="32.33203125" style="1" customWidth="1"/>
    <col min="5375" max="5375" width="46.33203125" style="1" customWidth="1"/>
    <col min="5376" max="5376" width="19" style="1" customWidth="1"/>
    <col min="5377" max="5377" width="0" style="1" hidden="1" customWidth="1"/>
    <col min="5378" max="5378" width="17.6640625" style="1" customWidth="1"/>
    <col min="5379" max="5379" width="0" style="1" hidden="1" customWidth="1"/>
    <col min="5380" max="5380" width="22.33203125" style="1" customWidth="1"/>
    <col min="5381" max="5381" width="5.33203125" style="1" customWidth="1"/>
    <col min="5382" max="5382" width="36.33203125" style="1" customWidth="1"/>
    <col min="5383" max="5383" width="5.6640625" style="1" customWidth="1"/>
    <col min="5384" max="5384" width="0" style="1" hidden="1" customWidth="1"/>
    <col min="5385" max="5385" width="20.6640625" style="1" customWidth="1"/>
    <col min="5386" max="5386" width="4.88671875" style="1" customWidth="1"/>
    <col min="5387" max="5387" width="0" style="1" hidden="1" customWidth="1"/>
    <col min="5388" max="5388" width="24.6640625" style="1" customWidth="1"/>
    <col min="5389" max="5389" width="12.33203125" style="1" customWidth="1"/>
    <col min="5390" max="5390" width="0" style="1" hidden="1" customWidth="1"/>
    <col min="5391" max="5391" width="3.44140625" style="1" customWidth="1"/>
    <col min="5392" max="5392" width="0" style="1" hidden="1" customWidth="1"/>
    <col min="5393" max="5393" width="17.6640625" style="1" customWidth="1"/>
    <col min="5394" max="5394" width="3.44140625" style="1" customWidth="1"/>
    <col min="5395" max="5395" width="0" style="1" hidden="1" customWidth="1"/>
    <col min="5396" max="5396" width="23.6640625" style="1" customWidth="1"/>
    <col min="5397" max="5397" width="10" style="1" customWidth="1"/>
    <col min="5398" max="5398" width="0" style="1" hidden="1" customWidth="1"/>
    <col min="5399" max="5400" width="14.6640625" style="1" customWidth="1"/>
    <col min="5401" max="5401" width="12.88671875" style="1" customWidth="1"/>
    <col min="5402" max="5402" width="3.33203125" style="1" customWidth="1"/>
    <col min="5403" max="5403" width="30.33203125" style="1" customWidth="1"/>
    <col min="5404" max="5404" width="5" style="1" customWidth="1"/>
    <col min="5405" max="5405" width="0" style="1" hidden="1" customWidth="1"/>
    <col min="5406" max="5406" width="14.33203125" style="1" customWidth="1"/>
    <col min="5407" max="5407" width="5.6640625" style="1" customWidth="1"/>
    <col min="5408" max="5408" width="0" style="1" hidden="1" customWidth="1"/>
    <col min="5409" max="5409" width="17.33203125" style="1" customWidth="1"/>
    <col min="5410" max="5410" width="12.6640625" style="1" customWidth="1"/>
    <col min="5411" max="5411" width="0" style="1" hidden="1" customWidth="1"/>
    <col min="5412" max="5412" width="5.33203125" style="1" customWidth="1"/>
    <col min="5413" max="5413" width="0" style="1" hidden="1" customWidth="1"/>
    <col min="5414" max="5414" width="17" style="1" customWidth="1"/>
    <col min="5415" max="5415" width="6.33203125" style="1" customWidth="1"/>
    <col min="5416" max="5416" width="0" style="1" hidden="1" customWidth="1"/>
    <col min="5417" max="5417" width="14.33203125" style="1" customWidth="1"/>
    <col min="5418" max="5418" width="7.5546875" style="1" customWidth="1"/>
    <col min="5419" max="5419" width="0" style="1" hidden="1" customWidth="1"/>
    <col min="5420" max="5421" width="14.33203125" style="1" customWidth="1"/>
    <col min="5422" max="5422" width="20.88671875" style="1" customWidth="1"/>
    <col min="5423" max="5423" width="14.44140625" style="1" customWidth="1"/>
    <col min="5424" max="5424" width="15" style="1" customWidth="1"/>
    <col min="5425" max="5425" width="2.6640625" style="1" customWidth="1"/>
    <col min="5426" max="5426" width="11.6640625" style="1" customWidth="1"/>
    <col min="5427" max="5427" width="11.5546875" style="1" customWidth="1"/>
    <col min="5428" max="5428" width="2.33203125" style="1" customWidth="1"/>
    <col min="5429" max="5429" width="41" style="1" customWidth="1"/>
    <col min="5430" max="5430" width="14.33203125" style="1" customWidth="1"/>
    <col min="5431" max="5432" width="11.5546875" style="1" customWidth="1"/>
    <col min="5433" max="5433" width="21.88671875" style="1" customWidth="1"/>
    <col min="5434" max="5625" width="11.44140625" style="1"/>
    <col min="5626" max="5626" width="21.88671875" style="1" customWidth="1"/>
    <col min="5627" max="5627" width="13.88671875" style="1" customWidth="1"/>
    <col min="5628" max="5628" width="38.6640625" style="1" customWidth="1"/>
    <col min="5629" max="5629" width="3" style="1" bestFit="1" customWidth="1"/>
    <col min="5630" max="5630" width="32.33203125" style="1" customWidth="1"/>
    <col min="5631" max="5631" width="46.33203125" style="1" customWidth="1"/>
    <col min="5632" max="5632" width="19" style="1" customWidth="1"/>
    <col min="5633" max="5633" width="0" style="1" hidden="1" customWidth="1"/>
    <col min="5634" max="5634" width="17.6640625" style="1" customWidth="1"/>
    <col min="5635" max="5635" width="0" style="1" hidden="1" customWidth="1"/>
    <col min="5636" max="5636" width="22.33203125" style="1" customWidth="1"/>
    <col min="5637" max="5637" width="5.33203125" style="1" customWidth="1"/>
    <col min="5638" max="5638" width="36.33203125" style="1" customWidth="1"/>
    <col min="5639" max="5639" width="5.6640625" style="1" customWidth="1"/>
    <col min="5640" max="5640" width="0" style="1" hidden="1" customWidth="1"/>
    <col min="5641" max="5641" width="20.6640625" style="1" customWidth="1"/>
    <col min="5642" max="5642" width="4.88671875" style="1" customWidth="1"/>
    <col min="5643" max="5643" width="0" style="1" hidden="1" customWidth="1"/>
    <col min="5644" max="5644" width="24.6640625" style="1" customWidth="1"/>
    <col min="5645" max="5645" width="12.33203125" style="1" customWidth="1"/>
    <col min="5646" max="5646" width="0" style="1" hidden="1" customWidth="1"/>
    <col min="5647" max="5647" width="3.44140625" style="1" customWidth="1"/>
    <col min="5648" max="5648" width="0" style="1" hidden="1" customWidth="1"/>
    <col min="5649" max="5649" width="17.6640625" style="1" customWidth="1"/>
    <col min="5650" max="5650" width="3.44140625" style="1" customWidth="1"/>
    <col min="5651" max="5651" width="0" style="1" hidden="1" customWidth="1"/>
    <col min="5652" max="5652" width="23.6640625" style="1" customWidth="1"/>
    <col min="5653" max="5653" width="10" style="1" customWidth="1"/>
    <col min="5654" max="5654" width="0" style="1" hidden="1" customWidth="1"/>
    <col min="5655" max="5656" width="14.6640625" style="1" customWidth="1"/>
    <col min="5657" max="5657" width="12.88671875" style="1" customWidth="1"/>
    <col min="5658" max="5658" width="3.33203125" style="1" customWidth="1"/>
    <col min="5659" max="5659" width="30.33203125" style="1" customWidth="1"/>
    <col min="5660" max="5660" width="5" style="1" customWidth="1"/>
    <col min="5661" max="5661" width="0" style="1" hidden="1" customWidth="1"/>
    <col min="5662" max="5662" width="14.33203125" style="1" customWidth="1"/>
    <col min="5663" max="5663" width="5.6640625" style="1" customWidth="1"/>
    <col min="5664" max="5664" width="0" style="1" hidden="1" customWidth="1"/>
    <col min="5665" max="5665" width="17.33203125" style="1" customWidth="1"/>
    <col min="5666" max="5666" width="12.6640625" style="1" customWidth="1"/>
    <col min="5667" max="5667" width="0" style="1" hidden="1" customWidth="1"/>
    <col min="5668" max="5668" width="5.33203125" style="1" customWidth="1"/>
    <col min="5669" max="5669" width="0" style="1" hidden="1" customWidth="1"/>
    <col min="5670" max="5670" width="17" style="1" customWidth="1"/>
    <col min="5671" max="5671" width="6.33203125" style="1" customWidth="1"/>
    <col min="5672" max="5672" width="0" style="1" hidden="1" customWidth="1"/>
    <col min="5673" max="5673" width="14.33203125" style="1" customWidth="1"/>
    <col min="5674" max="5674" width="7.5546875" style="1" customWidth="1"/>
    <col min="5675" max="5675" width="0" style="1" hidden="1" customWidth="1"/>
    <col min="5676" max="5677" width="14.33203125" style="1" customWidth="1"/>
    <col min="5678" max="5678" width="20.88671875" style="1" customWidth="1"/>
    <col min="5679" max="5679" width="14.44140625" style="1" customWidth="1"/>
    <col min="5680" max="5680" width="15" style="1" customWidth="1"/>
    <col min="5681" max="5681" width="2.6640625" style="1" customWidth="1"/>
    <col min="5682" max="5682" width="11.6640625" style="1" customWidth="1"/>
    <col min="5683" max="5683" width="11.5546875" style="1" customWidth="1"/>
    <col min="5684" max="5684" width="2.33203125" style="1" customWidth="1"/>
    <col min="5685" max="5685" width="41" style="1" customWidth="1"/>
    <col min="5686" max="5686" width="14.33203125" style="1" customWidth="1"/>
    <col min="5687" max="5688" width="11.5546875" style="1" customWidth="1"/>
    <col min="5689" max="5689" width="21.88671875" style="1" customWidth="1"/>
    <col min="5690" max="5881" width="11.44140625" style="1"/>
    <col min="5882" max="5882" width="21.88671875" style="1" customWidth="1"/>
    <col min="5883" max="5883" width="13.88671875" style="1" customWidth="1"/>
    <col min="5884" max="5884" width="38.6640625" style="1" customWidth="1"/>
    <col min="5885" max="5885" width="3" style="1" bestFit="1" customWidth="1"/>
    <col min="5886" max="5886" width="32.33203125" style="1" customWidth="1"/>
    <col min="5887" max="5887" width="46.33203125" style="1" customWidth="1"/>
    <col min="5888" max="5888" width="19" style="1" customWidth="1"/>
    <col min="5889" max="5889" width="0" style="1" hidden="1" customWidth="1"/>
    <col min="5890" max="5890" width="17.6640625" style="1" customWidth="1"/>
    <col min="5891" max="5891" width="0" style="1" hidden="1" customWidth="1"/>
    <col min="5892" max="5892" width="22.33203125" style="1" customWidth="1"/>
    <col min="5893" max="5893" width="5.33203125" style="1" customWidth="1"/>
    <col min="5894" max="5894" width="36.33203125" style="1" customWidth="1"/>
    <col min="5895" max="5895" width="5.6640625" style="1" customWidth="1"/>
    <col min="5896" max="5896" width="0" style="1" hidden="1" customWidth="1"/>
    <col min="5897" max="5897" width="20.6640625" style="1" customWidth="1"/>
    <col min="5898" max="5898" width="4.88671875" style="1" customWidth="1"/>
    <col min="5899" max="5899" width="0" style="1" hidden="1" customWidth="1"/>
    <col min="5900" max="5900" width="24.6640625" style="1" customWidth="1"/>
    <col min="5901" max="5901" width="12.33203125" style="1" customWidth="1"/>
    <col min="5902" max="5902" width="0" style="1" hidden="1" customWidth="1"/>
    <col min="5903" max="5903" width="3.44140625" style="1" customWidth="1"/>
    <col min="5904" max="5904" width="0" style="1" hidden="1" customWidth="1"/>
    <col min="5905" max="5905" width="17.6640625" style="1" customWidth="1"/>
    <col min="5906" max="5906" width="3.44140625" style="1" customWidth="1"/>
    <col min="5907" max="5907" width="0" style="1" hidden="1" customWidth="1"/>
    <col min="5908" max="5908" width="23.6640625" style="1" customWidth="1"/>
    <col min="5909" max="5909" width="10" style="1" customWidth="1"/>
    <col min="5910" max="5910" width="0" style="1" hidden="1" customWidth="1"/>
    <col min="5911" max="5912" width="14.6640625" style="1" customWidth="1"/>
    <col min="5913" max="5913" width="12.88671875" style="1" customWidth="1"/>
    <col min="5914" max="5914" width="3.33203125" style="1" customWidth="1"/>
    <col min="5915" max="5915" width="30.33203125" style="1" customWidth="1"/>
    <col min="5916" max="5916" width="5" style="1" customWidth="1"/>
    <col min="5917" max="5917" width="0" style="1" hidden="1" customWidth="1"/>
    <col min="5918" max="5918" width="14.33203125" style="1" customWidth="1"/>
    <col min="5919" max="5919" width="5.6640625" style="1" customWidth="1"/>
    <col min="5920" max="5920" width="0" style="1" hidden="1" customWidth="1"/>
    <col min="5921" max="5921" width="17.33203125" style="1" customWidth="1"/>
    <col min="5922" max="5922" width="12.6640625" style="1" customWidth="1"/>
    <col min="5923" max="5923" width="0" style="1" hidden="1" customWidth="1"/>
    <col min="5924" max="5924" width="5.33203125" style="1" customWidth="1"/>
    <col min="5925" max="5925" width="0" style="1" hidden="1" customWidth="1"/>
    <col min="5926" max="5926" width="17" style="1" customWidth="1"/>
    <col min="5927" max="5927" width="6.33203125" style="1" customWidth="1"/>
    <col min="5928" max="5928" width="0" style="1" hidden="1" customWidth="1"/>
    <col min="5929" max="5929" width="14.33203125" style="1" customWidth="1"/>
    <col min="5930" max="5930" width="7.5546875" style="1" customWidth="1"/>
    <col min="5931" max="5931" width="0" style="1" hidden="1" customWidth="1"/>
    <col min="5932" max="5933" width="14.33203125" style="1" customWidth="1"/>
    <col min="5934" max="5934" width="20.88671875" style="1" customWidth="1"/>
    <col min="5935" max="5935" width="14.44140625" style="1" customWidth="1"/>
    <col min="5936" max="5936" width="15" style="1" customWidth="1"/>
    <col min="5937" max="5937" width="2.6640625" style="1" customWidth="1"/>
    <col min="5938" max="5938" width="11.6640625" style="1" customWidth="1"/>
    <col min="5939" max="5939" width="11.5546875" style="1" customWidth="1"/>
    <col min="5940" max="5940" width="2.33203125" style="1" customWidth="1"/>
    <col min="5941" max="5941" width="41" style="1" customWidth="1"/>
    <col min="5942" max="5942" width="14.33203125" style="1" customWidth="1"/>
    <col min="5943" max="5944" width="11.5546875" style="1" customWidth="1"/>
    <col min="5945" max="5945" width="21.88671875" style="1" customWidth="1"/>
    <col min="5946" max="6137" width="11.44140625" style="1"/>
    <col min="6138" max="6138" width="21.88671875" style="1" customWidth="1"/>
    <col min="6139" max="6139" width="13.88671875" style="1" customWidth="1"/>
    <col min="6140" max="6140" width="38.6640625" style="1" customWidth="1"/>
    <col min="6141" max="6141" width="3" style="1" bestFit="1" customWidth="1"/>
    <col min="6142" max="6142" width="32.33203125" style="1" customWidth="1"/>
    <col min="6143" max="6143" width="46.33203125" style="1" customWidth="1"/>
    <col min="6144" max="6144" width="19" style="1" customWidth="1"/>
    <col min="6145" max="6145" width="0" style="1" hidden="1" customWidth="1"/>
    <col min="6146" max="6146" width="17.6640625" style="1" customWidth="1"/>
    <col min="6147" max="6147" width="0" style="1" hidden="1" customWidth="1"/>
    <col min="6148" max="6148" width="22.33203125" style="1" customWidth="1"/>
    <col min="6149" max="6149" width="5.33203125" style="1" customWidth="1"/>
    <col min="6150" max="6150" width="36.33203125" style="1" customWidth="1"/>
    <col min="6151" max="6151" width="5.6640625" style="1" customWidth="1"/>
    <col min="6152" max="6152" width="0" style="1" hidden="1" customWidth="1"/>
    <col min="6153" max="6153" width="20.6640625" style="1" customWidth="1"/>
    <col min="6154" max="6154" width="4.88671875" style="1" customWidth="1"/>
    <col min="6155" max="6155" width="0" style="1" hidden="1" customWidth="1"/>
    <col min="6156" max="6156" width="24.6640625" style="1" customWidth="1"/>
    <col min="6157" max="6157" width="12.33203125" style="1" customWidth="1"/>
    <col min="6158" max="6158" width="0" style="1" hidden="1" customWidth="1"/>
    <col min="6159" max="6159" width="3.44140625" style="1" customWidth="1"/>
    <col min="6160" max="6160" width="0" style="1" hidden="1" customWidth="1"/>
    <col min="6161" max="6161" width="17.6640625" style="1" customWidth="1"/>
    <col min="6162" max="6162" width="3.44140625" style="1" customWidth="1"/>
    <col min="6163" max="6163" width="0" style="1" hidden="1" customWidth="1"/>
    <col min="6164" max="6164" width="23.6640625" style="1" customWidth="1"/>
    <col min="6165" max="6165" width="10" style="1" customWidth="1"/>
    <col min="6166" max="6166" width="0" style="1" hidden="1" customWidth="1"/>
    <col min="6167" max="6168" width="14.6640625" style="1" customWidth="1"/>
    <col min="6169" max="6169" width="12.88671875" style="1" customWidth="1"/>
    <col min="6170" max="6170" width="3.33203125" style="1" customWidth="1"/>
    <col min="6171" max="6171" width="30.33203125" style="1" customWidth="1"/>
    <col min="6172" max="6172" width="5" style="1" customWidth="1"/>
    <col min="6173" max="6173" width="0" style="1" hidden="1" customWidth="1"/>
    <col min="6174" max="6174" width="14.33203125" style="1" customWidth="1"/>
    <col min="6175" max="6175" width="5.6640625" style="1" customWidth="1"/>
    <col min="6176" max="6176" width="0" style="1" hidden="1" customWidth="1"/>
    <col min="6177" max="6177" width="17.33203125" style="1" customWidth="1"/>
    <col min="6178" max="6178" width="12.6640625" style="1" customWidth="1"/>
    <col min="6179" max="6179" width="0" style="1" hidden="1" customWidth="1"/>
    <col min="6180" max="6180" width="5.33203125" style="1" customWidth="1"/>
    <col min="6181" max="6181" width="0" style="1" hidden="1" customWidth="1"/>
    <col min="6182" max="6182" width="17" style="1" customWidth="1"/>
    <col min="6183" max="6183" width="6.33203125" style="1" customWidth="1"/>
    <col min="6184" max="6184" width="0" style="1" hidden="1" customWidth="1"/>
    <col min="6185" max="6185" width="14.33203125" style="1" customWidth="1"/>
    <col min="6186" max="6186" width="7.5546875" style="1" customWidth="1"/>
    <col min="6187" max="6187" width="0" style="1" hidden="1" customWidth="1"/>
    <col min="6188" max="6189" width="14.33203125" style="1" customWidth="1"/>
    <col min="6190" max="6190" width="20.88671875" style="1" customWidth="1"/>
    <col min="6191" max="6191" width="14.44140625" style="1" customWidth="1"/>
    <col min="6192" max="6192" width="15" style="1" customWidth="1"/>
    <col min="6193" max="6193" width="2.6640625" style="1" customWidth="1"/>
    <col min="6194" max="6194" width="11.6640625" style="1" customWidth="1"/>
    <col min="6195" max="6195" width="11.5546875" style="1" customWidth="1"/>
    <col min="6196" max="6196" width="2.33203125" style="1" customWidth="1"/>
    <col min="6197" max="6197" width="41" style="1" customWidth="1"/>
    <col min="6198" max="6198" width="14.33203125" style="1" customWidth="1"/>
    <col min="6199" max="6200" width="11.5546875" style="1" customWidth="1"/>
    <col min="6201" max="6201" width="21.88671875" style="1" customWidth="1"/>
    <col min="6202" max="6393" width="11.44140625" style="1"/>
    <col min="6394" max="6394" width="21.88671875" style="1" customWidth="1"/>
    <col min="6395" max="6395" width="13.88671875" style="1" customWidth="1"/>
    <col min="6396" max="6396" width="38.6640625" style="1" customWidth="1"/>
    <col min="6397" max="6397" width="3" style="1" bestFit="1" customWidth="1"/>
    <col min="6398" max="6398" width="32.33203125" style="1" customWidth="1"/>
    <col min="6399" max="6399" width="46.33203125" style="1" customWidth="1"/>
    <col min="6400" max="6400" width="19" style="1" customWidth="1"/>
    <col min="6401" max="6401" width="0" style="1" hidden="1" customWidth="1"/>
    <col min="6402" max="6402" width="17.6640625" style="1" customWidth="1"/>
    <col min="6403" max="6403" width="0" style="1" hidden="1" customWidth="1"/>
    <col min="6404" max="6404" width="22.33203125" style="1" customWidth="1"/>
    <col min="6405" max="6405" width="5.33203125" style="1" customWidth="1"/>
    <col min="6406" max="6406" width="36.33203125" style="1" customWidth="1"/>
    <col min="6407" max="6407" width="5.6640625" style="1" customWidth="1"/>
    <col min="6408" max="6408" width="0" style="1" hidden="1" customWidth="1"/>
    <col min="6409" max="6409" width="20.6640625" style="1" customWidth="1"/>
    <col min="6410" max="6410" width="4.88671875" style="1" customWidth="1"/>
    <col min="6411" max="6411" width="0" style="1" hidden="1" customWidth="1"/>
    <col min="6412" max="6412" width="24.6640625" style="1" customWidth="1"/>
    <col min="6413" max="6413" width="12.33203125" style="1" customWidth="1"/>
    <col min="6414" max="6414" width="0" style="1" hidden="1" customWidth="1"/>
    <col min="6415" max="6415" width="3.44140625" style="1" customWidth="1"/>
    <col min="6416" max="6416" width="0" style="1" hidden="1" customWidth="1"/>
    <col min="6417" max="6417" width="17.6640625" style="1" customWidth="1"/>
    <col min="6418" max="6418" width="3.44140625" style="1" customWidth="1"/>
    <col min="6419" max="6419" width="0" style="1" hidden="1" customWidth="1"/>
    <col min="6420" max="6420" width="23.6640625" style="1" customWidth="1"/>
    <col min="6421" max="6421" width="10" style="1" customWidth="1"/>
    <col min="6422" max="6422" width="0" style="1" hidden="1" customWidth="1"/>
    <col min="6423" max="6424" width="14.6640625" style="1" customWidth="1"/>
    <col min="6425" max="6425" width="12.88671875" style="1" customWidth="1"/>
    <col min="6426" max="6426" width="3.33203125" style="1" customWidth="1"/>
    <col min="6427" max="6427" width="30.33203125" style="1" customWidth="1"/>
    <col min="6428" max="6428" width="5" style="1" customWidth="1"/>
    <col min="6429" max="6429" width="0" style="1" hidden="1" customWidth="1"/>
    <col min="6430" max="6430" width="14.33203125" style="1" customWidth="1"/>
    <col min="6431" max="6431" width="5.6640625" style="1" customWidth="1"/>
    <col min="6432" max="6432" width="0" style="1" hidden="1" customWidth="1"/>
    <col min="6433" max="6433" width="17.33203125" style="1" customWidth="1"/>
    <col min="6434" max="6434" width="12.6640625" style="1" customWidth="1"/>
    <col min="6435" max="6435" width="0" style="1" hidden="1" customWidth="1"/>
    <col min="6436" max="6436" width="5.33203125" style="1" customWidth="1"/>
    <col min="6437" max="6437" width="0" style="1" hidden="1" customWidth="1"/>
    <col min="6438" max="6438" width="17" style="1" customWidth="1"/>
    <col min="6439" max="6439" width="6.33203125" style="1" customWidth="1"/>
    <col min="6440" max="6440" width="0" style="1" hidden="1" customWidth="1"/>
    <col min="6441" max="6441" width="14.33203125" style="1" customWidth="1"/>
    <col min="6442" max="6442" width="7.5546875" style="1" customWidth="1"/>
    <col min="6443" max="6443" width="0" style="1" hidden="1" customWidth="1"/>
    <col min="6444" max="6445" width="14.33203125" style="1" customWidth="1"/>
    <col min="6446" max="6446" width="20.88671875" style="1" customWidth="1"/>
    <col min="6447" max="6447" width="14.44140625" style="1" customWidth="1"/>
    <col min="6448" max="6448" width="15" style="1" customWidth="1"/>
    <col min="6449" max="6449" width="2.6640625" style="1" customWidth="1"/>
    <col min="6450" max="6450" width="11.6640625" style="1" customWidth="1"/>
    <col min="6451" max="6451" width="11.5546875" style="1" customWidth="1"/>
    <col min="6452" max="6452" width="2.33203125" style="1" customWidth="1"/>
    <col min="6453" max="6453" width="41" style="1" customWidth="1"/>
    <col min="6454" max="6454" width="14.33203125" style="1" customWidth="1"/>
    <col min="6455" max="6456" width="11.5546875" style="1" customWidth="1"/>
    <col min="6457" max="6457" width="21.88671875" style="1" customWidth="1"/>
    <col min="6458" max="6649" width="11.44140625" style="1"/>
    <col min="6650" max="6650" width="21.88671875" style="1" customWidth="1"/>
    <col min="6651" max="6651" width="13.88671875" style="1" customWidth="1"/>
    <col min="6652" max="6652" width="38.6640625" style="1" customWidth="1"/>
    <col min="6653" max="6653" width="3" style="1" bestFit="1" customWidth="1"/>
    <col min="6654" max="6654" width="32.33203125" style="1" customWidth="1"/>
    <col min="6655" max="6655" width="46.33203125" style="1" customWidth="1"/>
    <col min="6656" max="6656" width="19" style="1" customWidth="1"/>
    <col min="6657" max="6657" width="0" style="1" hidden="1" customWidth="1"/>
    <col min="6658" max="6658" width="17.6640625" style="1" customWidth="1"/>
    <col min="6659" max="6659" width="0" style="1" hidden="1" customWidth="1"/>
    <col min="6660" max="6660" width="22.33203125" style="1" customWidth="1"/>
    <col min="6661" max="6661" width="5.33203125" style="1" customWidth="1"/>
    <col min="6662" max="6662" width="36.33203125" style="1" customWidth="1"/>
    <col min="6663" max="6663" width="5.6640625" style="1" customWidth="1"/>
    <col min="6664" max="6664" width="0" style="1" hidden="1" customWidth="1"/>
    <col min="6665" max="6665" width="20.6640625" style="1" customWidth="1"/>
    <col min="6666" max="6666" width="4.88671875" style="1" customWidth="1"/>
    <col min="6667" max="6667" width="0" style="1" hidden="1" customWidth="1"/>
    <col min="6668" max="6668" width="24.6640625" style="1" customWidth="1"/>
    <col min="6669" max="6669" width="12.33203125" style="1" customWidth="1"/>
    <col min="6670" max="6670" width="0" style="1" hidden="1" customWidth="1"/>
    <col min="6671" max="6671" width="3.44140625" style="1" customWidth="1"/>
    <col min="6672" max="6672" width="0" style="1" hidden="1" customWidth="1"/>
    <col min="6673" max="6673" width="17.6640625" style="1" customWidth="1"/>
    <col min="6674" max="6674" width="3.44140625" style="1" customWidth="1"/>
    <col min="6675" max="6675" width="0" style="1" hidden="1" customWidth="1"/>
    <col min="6676" max="6676" width="23.6640625" style="1" customWidth="1"/>
    <col min="6677" max="6677" width="10" style="1" customWidth="1"/>
    <col min="6678" max="6678" width="0" style="1" hidden="1" customWidth="1"/>
    <col min="6679" max="6680" width="14.6640625" style="1" customWidth="1"/>
    <col min="6681" max="6681" width="12.88671875" style="1" customWidth="1"/>
    <col min="6682" max="6682" width="3.33203125" style="1" customWidth="1"/>
    <col min="6683" max="6683" width="30.33203125" style="1" customWidth="1"/>
    <col min="6684" max="6684" width="5" style="1" customWidth="1"/>
    <col min="6685" max="6685" width="0" style="1" hidden="1" customWidth="1"/>
    <col min="6686" max="6686" width="14.33203125" style="1" customWidth="1"/>
    <col min="6687" max="6687" width="5.6640625" style="1" customWidth="1"/>
    <col min="6688" max="6688" width="0" style="1" hidden="1" customWidth="1"/>
    <col min="6689" max="6689" width="17.33203125" style="1" customWidth="1"/>
    <col min="6690" max="6690" width="12.6640625" style="1" customWidth="1"/>
    <col min="6691" max="6691" width="0" style="1" hidden="1" customWidth="1"/>
    <col min="6692" max="6692" width="5.33203125" style="1" customWidth="1"/>
    <col min="6693" max="6693" width="0" style="1" hidden="1" customWidth="1"/>
    <col min="6694" max="6694" width="17" style="1" customWidth="1"/>
    <col min="6695" max="6695" width="6.33203125" style="1" customWidth="1"/>
    <col min="6696" max="6696" width="0" style="1" hidden="1" customWidth="1"/>
    <col min="6697" max="6697" width="14.33203125" style="1" customWidth="1"/>
    <col min="6698" max="6698" width="7.5546875" style="1" customWidth="1"/>
    <col min="6699" max="6699" width="0" style="1" hidden="1" customWidth="1"/>
    <col min="6700" max="6701" width="14.33203125" style="1" customWidth="1"/>
    <col min="6702" max="6702" width="20.88671875" style="1" customWidth="1"/>
    <col min="6703" max="6703" width="14.44140625" style="1" customWidth="1"/>
    <col min="6704" max="6704" width="15" style="1" customWidth="1"/>
    <col min="6705" max="6705" width="2.6640625" style="1" customWidth="1"/>
    <col min="6706" max="6706" width="11.6640625" style="1" customWidth="1"/>
    <col min="6707" max="6707" width="11.5546875" style="1" customWidth="1"/>
    <col min="6708" max="6708" width="2.33203125" style="1" customWidth="1"/>
    <col min="6709" max="6709" width="41" style="1" customWidth="1"/>
    <col min="6710" max="6710" width="14.33203125" style="1" customWidth="1"/>
    <col min="6711" max="6712" width="11.5546875" style="1" customWidth="1"/>
    <col min="6713" max="6713" width="21.88671875" style="1" customWidth="1"/>
    <col min="6714" max="6905" width="11.44140625" style="1"/>
    <col min="6906" max="6906" width="21.88671875" style="1" customWidth="1"/>
    <col min="6907" max="6907" width="13.88671875" style="1" customWidth="1"/>
    <col min="6908" max="6908" width="38.6640625" style="1" customWidth="1"/>
    <col min="6909" max="6909" width="3" style="1" bestFit="1" customWidth="1"/>
    <col min="6910" max="6910" width="32.33203125" style="1" customWidth="1"/>
    <col min="6911" max="6911" width="46.33203125" style="1" customWidth="1"/>
    <col min="6912" max="6912" width="19" style="1" customWidth="1"/>
    <col min="6913" max="6913" width="0" style="1" hidden="1" customWidth="1"/>
    <col min="6914" max="6914" width="17.6640625" style="1" customWidth="1"/>
    <col min="6915" max="6915" width="0" style="1" hidden="1" customWidth="1"/>
    <col min="6916" max="6916" width="22.33203125" style="1" customWidth="1"/>
    <col min="6917" max="6917" width="5.33203125" style="1" customWidth="1"/>
    <col min="6918" max="6918" width="36.33203125" style="1" customWidth="1"/>
    <col min="6919" max="6919" width="5.6640625" style="1" customWidth="1"/>
    <col min="6920" max="6920" width="0" style="1" hidden="1" customWidth="1"/>
    <col min="6921" max="6921" width="20.6640625" style="1" customWidth="1"/>
    <col min="6922" max="6922" width="4.88671875" style="1" customWidth="1"/>
    <col min="6923" max="6923" width="0" style="1" hidden="1" customWidth="1"/>
    <col min="6924" max="6924" width="24.6640625" style="1" customWidth="1"/>
    <col min="6925" max="6925" width="12.33203125" style="1" customWidth="1"/>
    <col min="6926" max="6926" width="0" style="1" hidden="1" customWidth="1"/>
    <col min="6927" max="6927" width="3.44140625" style="1" customWidth="1"/>
    <col min="6928" max="6928" width="0" style="1" hidden="1" customWidth="1"/>
    <col min="6929" max="6929" width="17.6640625" style="1" customWidth="1"/>
    <col min="6930" max="6930" width="3.44140625" style="1" customWidth="1"/>
    <col min="6931" max="6931" width="0" style="1" hidden="1" customWidth="1"/>
    <col min="6932" max="6932" width="23.6640625" style="1" customWidth="1"/>
    <col min="6933" max="6933" width="10" style="1" customWidth="1"/>
    <col min="6934" max="6934" width="0" style="1" hidden="1" customWidth="1"/>
    <col min="6935" max="6936" width="14.6640625" style="1" customWidth="1"/>
    <col min="6937" max="6937" width="12.88671875" style="1" customWidth="1"/>
    <col min="6938" max="6938" width="3.33203125" style="1" customWidth="1"/>
    <col min="6939" max="6939" width="30.33203125" style="1" customWidth="1"/>
    <col min="6940" max="6940" width="5" style="1" customWidth="1"/>
    <col min="6941" max="6941" width="0" style="1" hidden="1" customWidth="1"/>
    <col min="6942" max="6942" width="14.33203125" style="1" customWidth="1"/>
    <col min="6943" max="6943" width="5.6640625" style="1" customWidth="1"/>
    <col min="6944" max="6944" width="0" style="1" hidden="1" customWidth="1"/>
    <col min="6945" max="6945" width="17.33203125" style="1" customWidth="1"/>
    <col min="6946" max="6946" width="12.6640625" style="1" customWidth="1"/>
    <col min="6947" max="6947" width="0" style="1" hidden="1" customWidth="1"/>
    <col min="6948" max="6948" width="5.33203125" style="1" customWidth="1"/>
    <col min="6949" max="6949" width="0" style="1" hidden="1" customWidth="1"/>
    <col min="6950" max="6950" width="17" style="1" customWidth="1"/>
    <col min="6951" max="6951" width="6.33203125" style="1" customWidth="1"/>
    <col min="6952" max="6952" width="0" style="1" hidden="1" customWidth="1"/>
    <col min="6953" max="6953" width="14.33203125" style="1" customWidth="1"/>
    <col min="6954" max="6954" width="7.5546875" style="1" customWidth="1"/>
    <col min="6955" max="6955" width="0" style="1" hidden="1" customWidth="1"/>
    <col min="6956" max="6957" width="14.33203125" style="1" customWidth="1"/>
    <col min="6958" max="6958" width="20.88671875" style="1" customWidth="1"/>
    <col min="6959" max="6959" width="14.44140625" style="1" customWidth="1"/>
    <col min="6960" max="6960" width="15" style="1" customWidth="1"/>
    <col min="6961" max="6961" width="2.6640625" style="1" customWidth="1"/>
    <col min="6962" max="6962" width="11.6640625" style="1" customWidth="1"/>
    <col min="6963" max="6963" width="11.5546875" style="1" customWidth="1"/>
    <col min="6964" max="6964" width="2.33203125" style="1" customWidth="1"/>
    <col min="6965" max="6965" width="41" style="1" customWidth="1"/>
    <col min="6966" max="6966" width="14.33203125" style="1" customWidth="1"/>
    <col min="6967" max="6968" width="11.5546875" style="1" customWidth="1"/>
    <col min="6969" max="6969" width="21.88671875" style="1" customWidth="1"/>
    <col min="6970" max="7161" width="11.44140625" style="1"/>
    <col min="7162" max="7162" width="21.88671875" style="1" customWidth="1"/>
    <col min="7163" max="7163" width="13.88671875" style="1" customWidth="1"/>
    <col min="7164" max="7164" width="38.6640625" style="1" customWidth="1"/>
    <col min="7165" max="7165" width="3" style="1" bestFit="1" customWidth="1"/>
    <col min="7166" max="7166" width="32.33203125" style="1" customWidth="1"/>
    <col min="7167" max="7167" width="46.33203125" style="1" customWidth="1"/>
    <col min="7168" max="7168" width="19" style="1" customWidth="1"/>
    <col min="7169" max="7169" width="0" style="1" hidden="1" customWidth="1"/>
    <col min="7170" max="7170" width="17.6640625" style="1" customWidth="1"/>
    <col min="7171" max="7171" width="0" style="1" hidden="1" customWidth="1"/>
    <col min="7172" max="7172" width="22.33203125" style="1" customWidth="1"/>
    <col min="7173" max="7173" width="5.33203125" style="1" customWidth="1"/>
    <col min="7174" max="7174" width="36.33203125" style="1" customWidth="1"/>
    <col min="7175" max="7175" width="5.6640625" style="1" customWidth="1"/>
    <col min="7176" max="7176" width="0" style="1" hidden="1" customWidth="1"/>
    <col min="7177" max="7177" width="20.6640625" style="1" customWidth="1"/>
    <col min="7178" max="7178" width="4.88671875" style="1" customWidth="1"/>
    <col min="7179" max="7179" width="0" style="1" hidden="1" customWidth="1"/>
    <col min="7180" max="7180" width="24.6640625" style="1" customWidth="1"/>
    <col min="7181" max="7181" width="12.33203125" style="1" customWidth="1"/>
    <col min="7182" max="7182" width="0" style="1" hidden="1" customWidth="1"/>
    <col min="7183" max="7183" width="3.44140625" style="1" customWidth="1"/>
    <col min="7184" max="7184" width="0" style="1" hidden="1" customWidth="1"/>
    <col min="7185" max="7185" width="17.6640625" style="1" customWidth="1"/>
    <col min="7186" max="7186" width="3.44140625" style="1" customWidth="1"/>
    <col min="7187" max="7187" width="0" style="1" hidden="1" customWidth="1"/>
    <col min="7188" max="7188" width="23.6640625" style="1" customWidth="1"/>
    <col min="7189" max="7189" width="10" style="1" customWidth="1"/>
    <col min="7190" max="7190" width="0" style="1" hidden="1" customWidth="1"/>
    <col min="7191" max="7192" width="14.6640625" style="1" customWidth="1"/>
    <col min="7193" max="7193" width="12.88671875" style="1" customWidth="1"/>
    <col min="7194" max="7194" width="3.33203125" style="1" customWidth="1"/>
    <col min="7195" max="7195" width="30.33203125" style="1" customWidth="1"/>
    <col min="7196" max="7196" width="5" style="1" customWidth="1"/>
    <col min="7197" max="7197" width="0" style="1" hidden="1" customWidth="1"/>
    <col min="7198" max="7198" width="14.33203125" style="1" customWidth="1"/>
    <col min="7199" max="7199" width="5.6640625" style="1" customWidth="1"/>
    <col min="7200" max="7200" width="0" style="1" hidden="1" customWidth="1"/>
    <col min="7201" max="7201" width="17.33203125" style="1" customWidth="1"/>
    <col min="7202" max="7202" width="12.6640625" style="1" customWidth="1"/>
    <col min="7203" max="7203" width="0" style="1" hidden="1" customWidth="1"/>
    <col min="7204" max="7204" width="5.33203125" style="1" customWidth="1"/>
    <col min="7205" max="7205" width="0" style="1" hidden="1" customWidth="1"/>
    <col min="7206" max="7206" width="17" style="1" customWidth="1"/>
    <col min="7207" max="7207" width="6.33203125" style="1" customWidth="1"/>
    <col min="7208" max="7208" width="0" style="1" hidden="1" customWidth="1"/>
    <col min="7209" max="7209" width="14.33203125" style="1" customWidth="1"/>
    <col min="7210" max="7210" width="7.5546875" style="1" customWidth="1"/>
    <col min="7211" max="7211" width="0" style="1" hidden="1" customWidth="1"/>
    <col min="7212" max="7213" width="14.33203125" style="1" customWidth="1"/>
    <col min="7214" max="7214" width="20.88671875" style="1" customWidth="1"/>
    <col min="7215" max="7215" width="14.44140625" style="1" customWidth="1"/>
    <col min="7216" max="7216" width="15" style="1" customWidth="1"/>
    <col min="7217" max="7217" width="2.6640625" style="1" customWidth="1"/>
    <col min="7218" max="7218" width="11.6640625" style="1" customWidth="1"/>
    <col min="7219" max="7219" width="11.5546875" style="1" customWidth="1"/>
    <col min="7220" max="7220" width="2.33203125" style="1" customWidth="1"/>
    <col min="7221" max="7221" width="41" style="1" customWidth="1"/>
    <col min="7222" max="7222" width="14.33203125" style="1" customWidth="1"/>
    <col min="7223" max="7224" width="11.5546875" style="1" customWidth="1"/>
    <col min="7225" max="7225" width="21.88671875" style="1" customWidth="1"/>
    <col min="7226" max="7417" width="11.44140625" style="1"/>
    <col min="7418" max="7418" width="21.88671875" style="1" customWidth="1"/>
    <col min="7419" max="7419" width="13.88671875" style="1" customWidth="1"/>
    <col min="7420" max="7420" width="38.6640625" style="1" customWidth="1"/>
    <col min="7421" max="7421" width="3" style="1" bestFit="1" customWidth="1"/>
    <col min="7422" max="7422" width="32.33203125" style="1" customWidth="1"/>
    <col min="7423" max="7423" width="46.33203125" style="1" customWidth="1"/>
    <col min="7424" max="7424" width="19" style="1" customWidth="1"/>
    <col min="7425" max="7425" width="0" style="1" hidden="1" customWidth="1"/>
    <col min="7426" max="7426" width="17.6640625" style="1" customWidth="1"/>
    <col min="7427" max="7427" width="0" style="1" hidden="1" customWidth="1"/>
    <col min="7428" max="7428" width="22.33203125" style="1" customWidth="1"/>
    <col min="7429" max="7429" width="5.33203125" style="1" customWidth="1"/>
    <col min="7430" max="7430" width="36.33203125" style="1" customWidth="1"/>
    <col min="7431" max="7431" width="5.6640625" style="1" customWidth="1"/>
    <col min="7432" max="7432" width="0" style="1" hidden="1" customWidth="1"/>
    <col min="7433" max="7433" width="20.6640625" style="1" customWidth="1"/>
    <col min="7434" max="7434" width="4.88671875" style="1" customWidth="1"/>
    <col min="7435" max="7435" width="0" style="1" hidden="1" customWidth="1"/>
    <col min="7436" max="7436" width="24.6640625" style="1" customWidth="1"/>
    <col min="7437" max="7437" width="12.33203125" style="1" customWidth="1"/>
    <col min="7438" max="7438" width="0" style="1" hidden="1" customWidth="1"/>
    <col min="7439" max="7439" width="3.44140625" style="1" customWidth="1"/>
    <col min="7440" max="7440" width="0" style="1" hidden="1" customWidth="1"/>
    <col min="7441" max="7441" width="17.6640625" style="1" customWidth="1"/>
    <col min="7442" max="7442" width="3.44140625" style="1" customWidth="1"/>
    <col min="7443" max="7443" width="0" style="1" hidden="1" customWidth="1"/>
    <col min="7444" max="7444" width="23.6640625" style="1" customWidth="1"/>
    <col min="7445" max="7445" width="10" style="1" customWidth="1"/>
    <col min="7446" max="7446" width="0" style="1" hidden="1" customWidth="1"/>
    <col min="7447" max="7448" width="14.6640625" style="1" customWidth="1"/>
    <col min="7449" max="7449" width="12.88671875" style="1" customWidth="1"/>
    <col min="7450" max="7450" width="3.33203125" style="1" customWidth="1"/>
    <col min="7451" max="7451" width="30.33203125" style="1" customWidth="1"/>
    <col min="7452" max="7452" width="5" style="1" customWidth="1"/>
    <col min="7453" max="7453" width="0" style="1" hidden="1" customWidth="1"/>
    <col min="7454" max="7454" width="14.33203125" style="1" customWidth="1"/>
    <col min="7455" max="7455" width="5.6640625" style="1" customWidth="1"/>
    <col min="7456" max="7456" width="0" style="1" hidden="1" customWidth="1"/>
    <col min="7457" max="7457" width="17.33203125" style="1" customWidth="1"/>
    <col min="7458" max="7458" width="12.6640625" style="1" customWidth="1"/>
    <col min="7459" max="7459" width="0" style="1" hidden="1" customWidth="1"/>
    <col min="7460" max="7460" width="5.33203125" style="1" customWidth="1"/>
    <col min="7461" max="7461" width="0" style="1" hidden="1" customWidth="1"/>
    <col min="7462" max="7462" width="17" style="1" customWidth="1"/>
    <col min="7463" max="7463" width="6.33203125" style="1" customWidth="1"/>
    <col min="7464" max="7464" width="0" style="1" hidden="1" customWidth="1"/>
    <col min="7465" max="7465" width="14.33203125" style="1" customWidth="1"/>
    <col min="7466" max="7466" width="7.5546875" style="1" customWidth="1"/>
    <col min="7467" max="7467" width="0" style="1" hidden="1" customWidth="1"/>
    <col min="7468" max="7469" width="14.33203125" style="1" customWidth="1"/>
    <col min="7470" max="7470" width="20.88671875" style="1" customWidth="1"/>
    <col min="7471" max="7471" width="14.44140625" style="1" customWidth="1"/>
    <col min="7472" max="7472" width="15" style="1" customWidth="1"/>
    <col min="7473" max="7473" width="2.6640625" style="1" customWidth="1"/>
    <col min="7474" max="7474" width="11.6640625" style="1" customWidth="1"/>
    <col min="7475" max="7475" width="11.5546875" style="1" customWidth="1"/>
    <col min="7476" max="7476" width="2.33203125" style="1" customWidth="1"/>
    <col min="7477" max="7477" width="41" style="1" customWidth="1"/>
    <col min="7478" max="7478" width="14.33203125" style="1" customWidth="1"/>
    <col min="7479" max="7480" width="11.5546875" style="1" customWidth="1"/>
    <col min="7481" max="7481" width="21.88671875" style="1" customWidth="1"/>
    <col min="7482" max="7673" width="11.44140625" style="1"/>
    <col min="7674" max="7674" width="21.88671875" style="1" customWidth="1"/>
    <col min="7675" max="7675" width="13.88671875" style="1" customWidth="1"/>
    <col min="7676" max="7676" width="38.6640625" style="1" customWidth="1"/>
    <col min="7677" max="7677" width="3" style="1" bestFit="1" customWidth="1"/>
    <col min="7678" max="7678" width="32.33203125" style="1" customWidth="1"/>
    <col min="7679" max="7679" width="46.33203125" style="1" customWidth="1"/>
    <col min="7680" max="7680" width="19" style="1" customWidth="1"/>
    <col min="7681" max="7681" width="0" style="1" hidden="1" customWidth="1"/>
    <col min="7682" max="7682" width="17.6640625" style="1" customWidth="1"/>
    <col min="7683" max="7683" width="0" style="1" hidden="1" customWidth="1"/>
    <col min="7684" max="7684" width="22.33203125" style="1" customWidth="1"/>
    <col min="7685" max="7685" width="5.33203125" style="1" customWidth="1"/>
    <col min="7686" max="7686" width="36.33203125" style="1" customWidth="1"/>
    <col min="7687" max="7687" width="5.6640625" style="1" customWidth="1"/>
    <col min="7688" max="7688" width="0" style="1" hidden="1" customWidth="1"/>
    <col min="7689" max="7689" width="20.6640625" style="1" customWidth="1"/>
    <col min="7690" max="7690" width="4.88671875" style="1" customWidth="1"/>
    <col min="7691" max="7691" width="0" style="1" hidden="1" customWidth="1"/>
    <col min="7692" max="7692" width="24.6640625" style="1" customWidth="1"/>
    <col min="7693" max="7693" width="12.33203125" style="1" customWidth="1"/>
    <col min="7694" max="7694" width="0" style="1" hidden="1" customWidth="1"/>
    <col min="7695" max="7695" width="3.44140625" style="1" customWidth="1"/>
    <col min="7696" max="7696" width="0" style="1" hidden="1" customWidth="1"/>
    <col min="7697" max="7697" width="17.6640625" style="1" customWidth="1"/>
    <col min="7698" max="7698" width="3.44140625" style="1" customWidth="1"/>
    <col min="7699" max="7699" width="0" style="1" hidden="1" customWidth="1"/>
    <col min="7700" max="7700" width="23.6640625" style="1" customWidth="1"/>
    <col min="7701" max="7701" width="10" style="1" customWidth="1"/>
    <col min="7702" max="7702" width="0" style="1" hidden="1" customWidth="1"/>
    <col min="7703" max="7704" width="14.6640625" style="1" customWidth="1"/>
    <col min="7705" max="7705" width="12.88671875" style="1" customWidth="1"/>
    <col min="7706" max="7706" width="3.33203125" style="1" customWidth="1"/>
    <col min="7707" max="7707" width="30.33203125" style="1" customWidth="1"/>
    <col min="7708" max="7708" width="5" style="1" customWidth="1"/>
    <col min="7709" max="7709" width="0" style="1" hidden="1" customWidth="1"/>
    <col min="7710" max="7710" width="14.33203125" style="1" customWidth="1"/>
    <col min="7711" max="7711" width="5.6640625" style="1" customWidth="1"/>
    <col min="7712" max="7712" width="0" style="1" hidden="1" customWidth="1"/>
    <col min="7713" max="7713" width="17.33203125" style="1" customWidth="1"/>
    <col min="7714" max="7714" width="12.6640625" style="1" customWidth="1"/>
    <col min="7715" max="7715" width="0" style="1" hidden="1" customWidth="1"/>
    <col min="7716" max="7716" width="5.33203125" style="1" customWidth="1"/>
    <col min="7717" max="7717" width="0" style="1" hidden="1" customWidth="1"/>
    <col min="7718" max="7718" width="17" style="1" customWidth="1"/>
    <col min="7719" max="7719" width="6.33203125" style="1" customWidth="1"/>
    <col min="7720" max="7720" width="0" style="1" hidden="1" customWidth="1"/>
    <col min="7721" max="7721" width="14.33203125" style="1" customWidth="1"/>
    <col min="7722" max="7722" width="7.5546875" style="1" customWidth="1"/>
    <col min="7723" max="7723" width="0" style="1" hidden="1" customWidth="1"/>
    <col min="7724" max="7725" width="14.33203125" style="1" customWidth="1"/>
    <col min="7726" max="7726" width="20.88671875" style="1" customWidth="1"/>
    <col min="7727" max="7727" width="14.44140625" style="1" customWidth="1"/>
    <col min="7728" max="7728" width="15" style="1" customWidth="1"/>
    <col min="7729" max="7729" width="2.6640625" style="1" customWidth="1"/>
    <col min="7730" max="7730" width="11.6640625" style="1" customWidth="1"/>
    <col min="7731" max="7731" width="11.5546875" style="1" customWidth="1"/>
    <col min="7732" max="7732" width="2.33203125" style="1" customWidth="1"/>
    <col min="7733" max="7733" width="41" style="1" customWidth="1"/>
    <col min="7734" max="7734" width="14.33203125" style="1" customWidth="1"/>
    <col min="7735" max="7736" width="11.5546875" style="1" customWidth="1"/>
    <col min="7737" max="7737" width="21.88671875" style="1" customWidth="1"/>
    <col min="7738" max="7929" width="11.44140625" style="1"/>
    <col min="7930" max="7930" width="21.88671875" style="1" customWidth="1"/>
    <col min="7931" max="7931" width="13.88671875" style="1" customWidth="1"/>
    <col min="7932" max="7932" width="38.6640625" style="1" customWidth="1"/>
    <col min="7933" max="7933" width="3" style="1" bestFit="1" customWidth="1"/>
    <col min="7934" max="7934" width="32.33203125" style="1" customWidth="1"/>
    <col min="7935" max="7935" width="46.33203125" style="1" customWidth="1"/>
    <col min="7936" max="7936" width="19" style="1" customWidth="1"/>
    <col min="7937" max="7937" width="0" style="1" hidden="1" customWidth="1"/>
    <col min="7938" max="7938" width="17.6640625" style="1" customWidth="1"/>
    <col min="7939" max="7939" width="0" style="1" hidden="1" customWidth="1"/>
    <col min="7940" max="7940" width="22.33203125" style="1" customWidth="1"/>
    <col min="7941" max="7941" width="5.33203125" style="1" customWidth="1"/>
    <col min="7942" max="7942" width="36.33203125" style="1" customWidth="1"/>
    <col min="7943" max="7943" width="5.6640625" style="1" customWidth="1"/>
    <col min="7944" max="7944" width="0" style="1" hidden="1" customWidth="1"/>
    <col min="7945" max="7945" width="20.6640625" style="1" customWidth="1"/>
    <col min="7946" max="7946" width="4.88671875" style="1" customWidth="1"/>
    <col min="7947" max="7947" width="0" style="1" hidden="1" customWidth="1"/>
    <col min="7948" max="7948" width="24.6640625" style="1" customWidth="1"/>
    <col min="7949" max="7949" width="12.33203125" style="1" customWidth="1"/>
    <col min="7950" max="7950" width="0" style="1" hidden="1" customWidth="1"/>
    <col min="7951" max="7951" width="3.44140625" style="1" customWidth="1"/>
    <col min="7952" max="7952" width="0" style="1" hidden="1" customWidth="1"/>
    <col min="7953" max="7953" width="17.6640625" style="1" customWidth="1"/>
    <col min="7954" max="7954" width="3.44140625" style="1" customWidth="1"/>
    <col min="7955" max="7955" width="0" style="1" hidden="1" customWidth="1"/>
    <col min="7956" max="7956" width="23.6640625" style="1" customWidth="1"/>
    <col min="7957" max="7957" width="10" style="1" customWidth="1"/>
    <col min="7958" max="7958" width="0" style="1" hidden="1" customWidth="1"/>
    <col min="7959" max="7960" width="14.6640625" style="1" customWidth="1"/>
    <col min="7961" max="7961" width="12.88671875" style="1" customWidth="1"/>
    <col min="7962" max="7962" width="3.33203125" style="1" customWidth="1"/>
    <col min="7963" max="7963" width="30.33203125" style="1" customWidth="1"/>
    <col min="7964" max="7964" width="5" style="1" customWidth="1"/>
    <col min="7965" max="7965" width="0" style="1" hidden="1" customWidth="1"/>
    <col min="7966" max="7966" width="14.33203125" style="1" customWidth="1"/>
    <col min="7967" max="7967" width="5.6640625" style="1" customWidth="1"/>
    <col min="7968" max="7968" width="0" style="1" hidden="1" customWidth="1"/>
    <col min="7969" max="7969" width="17.33203125" style="1" customWidth="1"/>
    <col min="7970" max="7970" width="12.6640625" style="1" customWidth="1"/>
    <col min="7971" max="7971" width="0" style="1" hidden="1" customWidth="1"/>
    <col min="7972" max="7972" width="5.33203125" style="1" customWidth="1"/>
    <col min="7973" max="7973" width="0" style="1" hidden="1" customWidth="1"/>
    <col min="7974" max="7974" width="17" style="1" customWidth="1"/>
    <col min="7975" max="7975" width="6.33203125" style="1" customWidth="1"/>
    <col min="7976" max="7976" width="0" style="1" hidden="1" customWidth="1"/>
    <col min="7977" max="7977" width="14.33203125" style="1" customWidth="1"/>
    <col min="7978" max="7978" width="7.5546875" style="1" customWidth="1"/>
    <col min="7979" max="7979" width="0" style="1" hidden="1" customWidth="1"/>
    <col min="7980" max="7981" width="14.33203125" style="1" customWidth="1"/>
    <col min="7982" max="7982" width="20.88671875" style="1" customWidth="1"/>
    <col min="7983" max="7983" width="14.44140625" style="1" customWidth="1"/>
    <col min="7984" max="7984" width="15" style="1" customWidth="1"/>
    <col min="7985" max="7985" width="2.6640625" style="1" customWidth="1"/>
    <col min="7986" max="7986" width="11.6640625" style="1" customWidth="1"/>
    <col min="7987" max="7987" width="11.5546875" style="1" customWidth="1"/>
    <col min="7988" max="7988" width="2.33203125" style="1" customWidth="1"/>
    <col min="7989" max="7989" width="41" style="1" customWidth="1"/>
    <col min="7990" max="7990" width="14.33203125" style="1" customWidth="1"/>
    <col min="7991" max="7992" width="11.5546875" style="1" customWidth="1"/>
    <col min="7993" max="7993" width="21.88671875" style="1" customWidth="1"/>
    <col min="7994" max="8185" width="11.44140625" style="1"/>
    <col min="8186" max="8186" width="21.88671875" style="1" customWidth="1"/>
    <col min="8187" max="8187" width="13.88671875" style="1" customWidth="1"/>
    <col min="8188" max="8188" width="38.6640625" style="1" customWidth="1"/>
    <col min="8189" max="8189" width="3" style="1" bestFit="1" customWidth="1"/>
    <col min="8190" max="8190" width="32.33203125" style="1" customWidth="1"/>
    <col min="8191" max="8191" width="46.33203125" style="1" customWidth="1"/>
    <col min="8192" max="8192" width="19" style="1" customWidth="1"/>
    <col min="8193" max="8193" width="0" style="1" hidden="1" customWidth="1"/>
    <col min="8194" max="8194" width="17.6640625" style="1" customWidth="1"/>
    <col min="8195" max="8195" width="0" style="1" hidden="1" customWidth="1"/>
    <col min="8196" max="8196" width="22.33203125" style="1" customWidth="1"/>
    <col min="8197" max="8197" width="5.33203125" style="1" customWidth="1"/>
    <col min="8198" max="8198" width="36.33203125" style="1" customWidth="1"/>
    <col min="8199" max="8199" width="5.6640625" style="1" customWidth="1"/>
    <col min="8200" max="8200" width="0" style="1" hidden="1" customWidth="1"/>
    <col min="8201" max="8201" width="20.6640625" style="1" customWidth="1"/>
    <col min="8202" max="8202" width="4.88671875" style="1" customWidth="1"/>
    <col min="8203" max="8203" width="0" style="1" hidden="1" customWidth="1"/>
    <col min="8204" max="8204" width="24.6640625" style="1" customWidth="1"/>
    <col min="8205" max="8205" width="12.33203125" style="1" customWidth="1"/>
    <col min="8206" max="8206" width="0" style="1" hidden="1" customWidth="1"/>
    <col min="8207" max="8207" width="3.44140625" style="1" customWidth="1"/>
    <col min="8208" max="8208" width="0" style="1" hidden="1" customWidth="1"/>
    <col min="8209" max="8209" width="17.6640625" style="1" customWidth="1"/>
    <col min="8210" max="8210" width="3.44140625" style="1" customWidth="1"/>
    <col min="8211" max="8211" width="0" style="1" hidden="1" customWidth="1"/>
    <col min="8212" max="8212" width="23.6640625" style="1" customWidth="1"/>
    <col min="8213" max="8213" width="10" style="1" customWidth="1"/>
    <col min="8214" max="8214" width="0" style="1" hidden="1" customWidth="1"/>
    <col min="8215" max="8216" width="14.6640625" style="1" customWidth="1"/>
    <col min="8217" max="8217" width="12.88671875" style="1" customWidth="1"/>
    <col min="8218" max="8218" width="3.33203125" style="1" customWidth="1"/>
    <col min="8219" max="8219" width="30.33203125" style="1" customWidth="1"/>
    <col min="8220" max="8220" width="5" style="1" customWidth="1"/>
    <col min="8221" max="8221" width="0" style="1" hidden="1" customWidth="1"/>
    <col min="8222" max="8222" width="14.33203125" style="1" customWidth="1"/>
    <col min="8223" max="8223" width="5.6640625" style="1" customWidth="1"/>
    <col min="8224" max="8224" width="0" style="1" hidden="1" customWidth="1"/>
    <col min="8225" max="8225" width="17.33203125" style="1" customWidth="1"/>
    <col min="8226" max="8226" width="12.6640625" style="1" customWidth="1"/>
    <col min="8227" max="8227" width="0" style="1" hidden="1" customWidth="1"/>
    <col min="8228" max="8228" width="5.33203125" style="1" customWidth="1"/>
    <col min="8229" max="8229" width="0" style="1" hidden="1" customWidth="1"/>
    <col min="8230" max="8230" width="17" style="1" customWidth="1"/>
    <col min="8231" max="8231" width="6.33203125" style="1" customWidth="1"/>
    <col min="8232" max="8232" width="0" style="1" hidden="1" customWidth="1"/>
    <col min="8233" max="8233" width="14.33203125" style="1" customWidth="1"/>
    <col min="8234" max="8234" width="7.5546875" style="1" customWidth="1"/>
    <col min="8235" max="8235" width="0" style="1" hidden="1" customWidth="1"/>
    <col min="8236" max="8237" width="14.33203125" style="1" customWidth="1"/>
    <col min="8238" max="8238" width="20.88671875" style="1" customWidth="1"/>
    <col min="8239" max="8239" width="14.44140625" style="1" customWidth="1"/>
    <col min="8240" max="8240" width="15" style="1" customWidth="1"/>
    <col min="8241" max="8241" width="2.6640625" style="1" customWidth="1"/>
    <col min="8242" max="8242" width="11.6640625" style="1" customWidth="1"/>
    <col min="8243" max="8243" width="11.5546875" style="1" customWidth="1"/>
    <col min="8244" max="8244" width="2.33203125" style="1" customWidth="1"/>
    <col min="8245" max="8245" width="41" style="1" customWidth="1"/>
    <col min="8246" max="8246" width="14.33203125" style="1" customWidth="1"/>
    <col min="8247" max="8248" width="11.5546875" style="1" customWidth="1"/>
    <col min="8249" max="8249" width="21.88671875" style="1" customWidth="1"/>
    <col min="8250" max="8441" width="11.44140625" style="1"/>
    <col min="8442" max="8442" width="21.88671875" style="1" customWidth="1"/>
    <col min="8443" max="8443" width="13.88671875" style="1" customWidth="1"/>
    <col min="8444" max="8444" width="38.6640625" style="1" customWidth="1"/>
    <col min="8445" max="8445" width="3" style="1" bestFit="1" customWidth="1"/>
    <col min="8446" max="8446" width="32.33203125" style="1" customWidth="1"/>
    <col min="8447" max="8447" width="46.33203125" style="1" customWidth="1"/>
    <col min="8448" max="8448" width="19" style="1" customWidth="1"/>
    <col min="8449" max="8449" width="0" style="1" hidden="1" customWidth="1"/>
    <col min="8450" max="8450" width="17.6640625" style="1" customWidth="1"/>
    <col min="8451" max="8451" width="0" style="1" hidden="1" customWidth="1"/>
    <col min="8452" max="8452" width="22.33203125" style="1" customWidth="1"/>
    <col min="8453" max="8453" width="5.33203125" style="1" customWidth="1"/>
    <col min="8454" max="8454" width="36.33203125" style="1" customWidth="1"/>
    <col min="8455" max="8455" width="5.6640625" style="1" customWidth="1"/>
    <col min="8456" max="8456" width="0" style="1" hidden="1" customWidth="1"/>
    <col min="8457" max="8457" width="20.6640625" style="1" customWidth="1"/>
    <col min="8458" max="8458" width="4.88671875" style="1" customWidth="1"/>
    <col min="8459" max="8459" width="0" style="1" hidden="1" customWidth="1"/>
    <col min="8460" max="8460" width="24.6640625" style="1" customWidth="1"/>
    <col min="8461" max="8461" width="12.33203125" style="1" customWidth="1"/>
    <col min="8462" max="8462" width="0" style="1" hidden="1" customWidth="1"/>
    <col min="8463" max="8463" width="3.44140625" style="1" customWidth="1"/>
    <col min="8464" max="8464" width="0" style="1" hidden="1" customWidth="1"/>
    <col min="8465" max="8465" width="17.6640625" style="1" customWidth="1"/>
    <col min="8466" max="8466" width="3.44140625" style="1" customWidth="1"/>
    <col min="8467" max="8467" width="0" style="1" hidden="1" customWidth="1"/>
    <col min="8468" max="8468" width="23.6640625" style="1" customWidth="1"/>
    <col min="8469" max="8469" width="10" style="1" customWidth="1"/>
    <col min="8470" max="8470" width="0" style="1" hidden="1" customWidth="1"/>
    <col min="8471" max="8472" width="14.6640625" style="1" customWidth="1"/>
    <col min="8473" max="8473" width="12.88671875" style="1" customWidth="1"/>
    <col min="8474" max="8474" width="3.33203125" style="1" customWidth="1"/>
    <col min="8475" max="8475" width="30.33203125" style="1" customWidth="1"/>
    <col min="8476" max="8476" width="5" style="1" customWidth="1"/>
    <col min="8477" max="8477" width="0" style="1" hidden="1" customWidth="1"/>
    <col min="8478" max="8478" width="14.33203125" style="1" customWidth="1"/>
    <col min="8479" max="8479" width="5.6640625" style="1" customWidth="1"/>
    <col min="8480" max="8480" width="0" style="1" hidden="1" customWidth="1"/>
    <col min="8481" max="8481" width="17.33203125" style="1" customWidth="1"/>
    <col min="8482" max="8482" width="12.6640625" style="1" customWidth="1"/>
    <col min="8483" max="8483" width="0" style="1" hidden="1" customWidth="1"/>
    <col min="8484" max="8484" width="5.33203125" style="1" customWidth="1"/>
    <col min="8485" max="8485" width="0" style="1" hidden="1" customWidth="1"/>
    <col min="8486" max="8486" width="17" style="1" customWidth="1"/>
    <col min="8487" max="8487" width="6.33203125" style="1" customWidth="1"/>
    <col min="8488" max="8488" width="0" style="1" hidden="1" customWidth="1"/>
    <col min="8489" max="8489" width="14.33203125" style="1" customWidth="1"/>
    <col min="8490" max="8490" width="7.5546875" style="1" customWidth="1"/>
    <col min="8491" max="8491" width="0" style="1" hidden="1" customWidth="1"/>
    <col min="8492" max="8493" width="14.33203125" style="1" customWidth="1"/>
    <col min="8494" max="8494" width="20.88671875" style="1" customWidth="1"/>
    <col min="8495" max="8495" width="14.44140625" style="1" customWidth="1"/>
    <col min="8496" max="8496" width="15" style="1" customWidth="1"/>
    <col min="8497" max="8497" width="2.6640625" style="1" customWidth="1"/>
    <col min="8498" max="8498" width="11.6640625" style="1" customWidth="1"/>
    <col min="8499" max="8499" width="11.5546875" style="1" customWidth="1"/>
    <col min="8500" max="8500" width="2.33203125" style="1" customWidth="1"/>
    <col min="8501" max="8501" width="41" style="1" customWidth="1"/>
    <col min="8502" max="8502" width="14.33203125" style="1" customWidth="1"/>
    <col min="8503" max="8504" width="11.5546875" style="1" customWidth="1"/>
    <col min="8505" max="8505" width="21.88671875" style="1" customWidth="1"/>
    <col min="8506" max="8697" width="11.44140625" style="1"/>
    <col min="8698" max="8698" width="21.88671875" style="1" customWidth="1"/>
    <col min="8699" max="8699" width="13.88671875" style="1" customWidth="1"/>
    <col min="8700" max="8700" width="38.6640625" style="1" customWidth="1"/>
    <col min="8701" max="8701" width="3" style="1" bestFit="1" customWidth="1"/>
    <col min="8702" max="8702" width="32.33203125" style="1" customWidth="1"/>
    <col min="8703" max="8703" width="46.33203125" style="1" customWidth="1"/>
    <col min="8704" max="8704" width="19" style="1" customWidth="1"/>
    <col min="8705" max="8705" width="0" style="1" hidden="1" customWidth="1"/>
    <col min="8706" max="8706" width="17.6640625" style="1" customWidth="1"/>
    <col min="8707" max="8707" width="0" style="1" hidden="1" customWidth="1"/>
    <col min="8708" max="8708" width="22.33203125" style="1" customWidth="1"/>
    <col min="8709" max="8709" width="5.33203125" style="1" customWidth="1"/>
    <col min="8710" max="8710" width="36.33203125" style="1" customWidth="1"/>
    <col min="8711" max="8711" width="5.6640625" style="1" customWidth="1"/>
    <col min="8712" max="8712" width="0" style="1" hidden="1" customWidth="1"/>
    <col min="8713" max="8713" width="20.6640625" style="1" customWidth="1"/>
    <col min="8714" max="8714" width="4.88671875" style="1" customWidth="1"/>
    <col min="8715" max="8715" width="0" style="1" hidden="1" customWidth="1"/>
    <col min="8716" max="8716" width="24.6640625" style="1" customWidth="1"/>
    <col min="8717" max="8717" width="12.33203125" style="1" customWidth="1"/>
    <col min="8718" max="8718" width="0" style="1" hidden="1" customWidth="1"/>
    <col min="8719" max="8719" width="3.44140625" style="1" customWidth="1"/>
    <col min="8720" max="8720" width="0" style="1" hidden="1" customWidth="1"/>
    <col min="8721" max="8721" width="17.6640625" style="1" customWidth="1"/>
    <col min="8722" max="8722" width="3.44140625" style="1" customWidth="1"/>
    <col min="8723" max="8723" width="0" style="1" hidden="1" customWidth="1"/>
    <col min="8724" max="8724" width="23.6640625" style="1" customWidth="1"/>
    <col min="8725" max="8725" width="10" style="1" customWidth="1"/>
    <col min="8726" max="8726" width="0" style="1" hidden="1" customWidth="1"/>
    <col min="8727" max="8728" width="14.6640625" style="1" customWidth="1"/>
    <col min="8729" max="8729" width="12.88671875" style="1" customWidth="1"/>
    <col min="8730" max="8730" width="3.33203125" style="1" customWidth="1"/>
    <col min="8731" max="8731" width="30.33203125" style="1" customWidth="1"/>
    <col min="8732" max="8732" width="5" style="1" customWidth="1"/>
    <col min="8733" max="8733" width="0" style="1" hidden="1" customWidth="1"/>
    <col min="8734" max="8734" width="14.33203125" style="1" customWidth="1"/>
    <col min="8735" max="8735" width="5.6640625" style="1" customWidth="1"/>
    <col min="8736" max="8736" width="0" style="1" hidden="1" customWidth="1"/>
    <col min="8737" max="8737" width="17.33203125" style="1" customWidth="1"/>
    <col min="8738" max="8738" width="12.6640625" style="1" customWidth="1"/>
    <col min="8739" max="8739" width="0" style="1" hidden="1" customWidth="1"/>
    <col min="8740" max="8740" width="5.33203125" style="1" customWidth="1"/>
    <col min="8741" max="8741" width="0" style="1" hidden="1" customWidth="1"/>
    <col min="8742" max="8742" width="17" style="1" customWidth="1"/>
    <col min="8743" max="8743" width="6.33203125" style="1" customWidth="1"/>
    <col min="8744" max="8744" width="0" style="1" hidden="1" customWidth="1"/>
    <col min="8745" max="8745" width="14.33203125" style="1" customWidth="1"/>
    <col min="8746" max="8746" width="7.5546875" style="1" customWidth="1"/>
    <col min="8747" max="8747" width="0" style="1" hidden="1" customWidth="1"/>
    <col min="8748" max="8749" width="14.33203125" style="1" customWidth="1"/>
    <col min="8750" max="8750" width="20.88671875" style="1" customWidth="1"/>
    <col min="8751" max="8751" width="14.44140625" style="1" customWidth="1"/>
    <col min="8752" max="8752" width="15" style="1" customWidth="1"/>
    <col min="8753" max="8753" width="2.6640625" style="1" customWidth="1"/>
    <col min="8754" max="8754" width="11.6640625" style="1" customWidth="1"/>
    <col min="8755" max="8755" width="11.5546875" style="1" customWidth="1"/>
    <col min="8756" max="8756" width="2.33203125" style="1" customWidth="1"/>
    <col min="8757" max="8757" width="41" style="1" customWidth="1"/>
    <col min="8758" max="8758" width="14.33203125" style="1" customWidth="1"/>
    <col min="8759" max="8760" width="11.5546875" style="1" customWidth="1"/>
    <col min="8761" max="8761" width="21.88671875" style="1" customWidth="1"/>
    <col min="8762" max="8953" width="11.44140625" style="1"/>
    <col min="8954" max="8954" width="21.88671875" style="1" customWidth="1"/>
    <col min="8955" max="8955" width="13.88671875" style="1" customWidth="1"/>
    <col min="8956" max="8956" width="38.6640625" style="1" customWidth="1"/>
    <col min="8957" max="8957" width="3" style="1" bestFit="1" customWidth="1"/>
    <col min="8958" max="8958" width="32.33203125" style="1" customWidth="1"/>
    <col min="8959" max="8959" width="46.33203125" style="1" customWidth="1"/>
    <col min="8960" max="8960" width="19" style="1" customWidth="1"/>
    <col min="8961" max="8961" width="0" style="1" hidden="1" customWidth="1"/>
    <col min="8962" max="8962" width="17.6640625" style="1" customWidth="1"/>
    <col min="8963" max="8963" width="0" style="1" hidden="1" customWidth="1"/>
    <col min="8964" max="8964" width="22.33203125" style="1" customWidth="1"/>
    <col min="8965" max="8965" width="5.33203125" style="1" customWidth="1"/>
    <col min="8966" max="8966" width="36.33203125" style="1" customWidth="1"/>
    <col min="8967" max="8967" width="5.6640625" style="1" customWidth="1"/>
    <col min="8968" max="8968" width="0" style="1" hidden="1" customWidth="1"/>
    <col min="8969" max="8969" width="20.6640625" style="1" customWidth="1"/>
    <col min="8970" max="8970" width="4.88671875" style="1" customWidth="1"/>
    <col min="8971" max="8971" width="0" style="1" hidden="1" customWidth="1"/>
    <col min="8972" max="8972" width="24.6640625" style="1" customWidth="1"/>
    <col min="8973" max="8973" width="12.33203125" style="1" customWidth="1"/>
    <col min="8974" max="8974" width="0" style="1" hidden="1" customWidth="1"/>
    <col min="8975" max="8975" width="3.44140625" style="1" customWidth="1"/>
    <col min="8976" max="8976" width="0" style="1" hidden="1" customWidth="1"/>
    <col min="8977" max="8977" width="17.6640625" style="1" customWidth="1"/>
    <col min="8978" max="8978" width="3.44140625" style="1" customWidth="1"/>
    <col min="8979" max="8979" width="0" style="1" hidden="1" customWidth="1"/>
    <col min="8980" max="8980" width="23.6640625" style="1" customWidth="1"/>
    <col min="8981" max="8981" width="10" style="1" customWidth="1"/>
    <col min="8982" max="8982" width="0" style="1" hidden="1" customWidth="1"/>
    <col min="8983" max="8984" width="14.6640625" style="1" customWidth="1"/>
    <col min="8985" max="8985" width="12.88671875" style="1" customWidth="1"/>
    <col min="8986" max="8986" width="3.33203125" style="1" customWidth="1"/>
    <col min="8987" max="8987" width="30.33203125" style="1" customWidth="1"/>
    <col min="8988" max="8988" width="5" style="1" customWidth="1"/>
    <col min="8989" max="8989" width="0" style="1" hidden="1" customWidth="1"/>
    <col min="8990" max="8990" width="14.33203125" style="1" customWidth="1"/>
    <col min="8991" max="8991" width="5.6640625" style="1" customWidth="1"/>
    <col min="8992" max="8992" width="0" style="1" hidden="1" customWidth="1"/>
    <col min="8993" max="8993" width="17.33203125" style="1" customWidth="1"/>
    <col min="8994" max="8994" width="12.6640625" style="1" customWidth="1"/>
    <col min="8995" max="8995" width="0" style="1" hidden="1" customWidth="1"/>
    <col min="8996" max="8996" width="5.33203125" style="1" customWidth="1"/>
    <col min="8997" max="8997" width="0" style="1" hidden="1" customWidth="1"/>
    <col min="8998" max="8998" width="17" style="1" customWidth="1"/>
    <col min="8999" max="8999" width="6.33203125" style="1" customWidth="1"/>
    <col min="9000" max="9000" width="0" style="1" hidden="1" customWidth="1"/>
    <col min="9001" max="9001" width="14.33203125" style="1" customWidth="1"/>
    <col min="9002" max="9002" width="7.5546875" style="1" customWidth="1"/>
    <col min="9003" max="9003" width="0" style="1" hidden="1" customWidth="1"/>
    <col min="9004" max="9005" width="14.33203125" style="1" customWidth="1"/>
    <col min="9006" max="9006" width="20.88671875" style="1" customWidth="1"/>
    <col min="9007" max="9007" width="14.44140625" style="1" customWidth="1"/>
    <col min="9008" max="9008" width="15" style="1" customWidth="1"/>
    <col min="9009" max="9009" width="2.6640625" style="1" customWidth="1"/>
    <col min="9010" max="9010" width="11.6640625" style="1" customWidth="1"/>
    <col min="9011" max="9011" width="11.5546875" style="1" customWidth="1"/>
    <col min="9012" max="9012" width="2.33203125" style="1" customWidth="1"/>
    <col min="9013" max="9013" width="41" style="1" customWidth="1"/>
    <col min="9014" max="9014" width="14.33203125" style="1" customWidth="1"/>
    <col min="9015" max="9016" width="11.5546875" style="1" customWidth="1"/>
    <col min="9017" max="9017" width="21.88671875" style="1" customWidth="1"/>
    <col min="9018" max="9209" width="11.44140625" style="1"/>
    <col min="9210" max="9210" width="21.88671875" style="1" customWidth="1"/>
    <col min="9211" max="9211" width="13.88671875" style="1" customWidth="1"/>
    <col min="9212" max="9212" width="38.6640625" style="1" customWidth="1"/>
    <col min="9213" max="9213" width="3" style="1" bestFit="1" customWidth="1"/>
    <col min="9214" max="9214" width="32.33203125" style="1" customWidth="1"/>
    <col min="9215" max="9215" width="46.33203125" style="1" customWidth="1"/>
    <col min="9216" max="9216" width="19" style="1" customWidth="1"/>
    <col min="9217" max="9217" width="0" style="1" hidden="1" customWidth="1"/>
    <col min="9218" max="9218" width="17.6640625" style="1" customWidth="1"/>
    <col min="9219" max="9219" width="0" style="1" hidden="1" customWidth="1"/>
    <col min="9220" max="9220" width="22.33203125" style="1" customWidth="1"/>
    <col min="9221" max="9221" width="5.33203125" style="1" customWidth="1"/>
    <col min="9222" max="9222" width="36.33203125" style="1" customWidth="1"/>
    <col min="9223" max="9223" width="5.6640625" style="1" customWidth="1"/>
    <col min="9224" max="9224" width="0" style="1" hidden="1" customWidth="1"/>
    <col min="9225" max="9225" width="20.6640625" style="1" customWidth="1"/>
    <col min="9226" max="9226" width="4.88671875" style="1" customWidth="1"/>
    <col min="9227" max="9227" width="0" style="1" hidden="1" customWidth="1"/>
    <col min="9228" max="9228" width="24.6640625" style="1" customWidth="1"/>
    <col min="9229" max="9229" width="12.33203125" style="1" customWidth="1"/>
    <col min="9230" max="9230" width="0" style="1" hidden="1" customWidth="1"/>
    <col min="9231" max="9231" width="3.44140625" style="1" customWidth="1"/>
    <col min="9232" max="9232" width="0" style="1" hidden="1" customWidth="1"/>
    <col min="9233" max="9233" width="17.6640625" style="1" customWidth="1"/>
    <col min="9234" max="9234" width="3.44140625" style="1" customWidth="1"/>
    <col min="9235" max="9235" width="0" style="1" hidden="1" customWidth="1"/>
    <col min="9236" max="9236" width="23.6640625" style="1" customWidth="1"/>
    <col min="9237" max="9237" width="10" style="1" customWidth="1"/>
    <col min="9238" max="9238" width="0" style="1" hidden="1" customWidth="1"/>
    <col min="9239" max="9240" width="14.6640625" style="1" customWidth="1"/>
    <col min="9241" max="9241" width="12.88671875" style="1" customWidth="1"/>
    <col min="9242" max="9242" width="3.33203125" style="1" customWidth="1"/>
    <col min="9243" max="9243" width="30.33203125" style="1" customWidth="1"/>
    <col min="9244" max="9244" width="5" style="1" customWidth="1"/>
    <col min="9245" max="9245" width="0" style="1" hidden="1" customWidth="1"/>
    <col min="9246" max="9246" width="14.33203125" style="1" customWidth="1"/>
    <col min="9247" max="9247" width="5.6640625" style="1" customWidth="1"/>
    <col min="9248" max="9248" width="0" style="1" hidden="1" customWidth="1"/>
    <col min="9249" max="9249" width="17.33203125" style="1" customWidth="1"/>
    <col min="9250" max="9250" width="12.6640625" style="1" customWidth="1"/>
    <col min="9251" max="9251" width="0" style="1" hidden="1" customWidth="1"/>
    <col min="9252" max="9252" width="5.33203125" style="1" customWidth="1"/>
    <col min="9253" max="9253" width="0" style="1" hidden="1" customWidth="1"/>
    <col min="9254" max="9254" width="17" style="1" customWidth="1"/>
    <col min="9255" max="9255" width="6.33203125" style="1" customWidth="1"/>
    <col min="9256" max="9256" width="0" style="1" hidden="1" customWidth="1"/>
    <col min="9257" max="9257" width="14.33203125" style="1" customWidth="1"/>
    <col min="9258" max="9258" width="7.5546875" style="1" customWidth="1"/>
    <col min="9259" max="9259" width="0" style="1" hidden="1" customWidth="1"/>
    <col min="9260" max="9261" width="14.33203125" style="1" customWidth="1"/>
    <col min="9262" max="9262" width="20.88671875" style="1" customWidth="1"/>
    <col min="9263" max="9263" width="14.44140625" style="1" customWidth="1"/>
    <col min="9264" max="9264" width="15" style="1" customWidth="1"/>
    <col min="9265" max="9265" width="2.6640625" style="1" customWidth="1"/>
    <col min="9266" max="9266" width="11.6640625" style="1" customWidth="1"/>
    <col min="9267" max="9267" width="11.5546875" style="1" customWidth="1"/>
    <col min="9268" max="9268" width="2.33203125" style="1" customWidth="1"/>
    <col min="9269" max="9269" width="41" style="1" customWidth="1"/>
    <col min="9270" max="9270" width="14.33203125" style="1" customWidth="1"/>
    <col min="9271" max="9272" width="11.5546875" style="1" customWidth="1"/>
    <col min="9273" max="9273" width="21.88671875" style="1" customWidth="1"/>
    <col min="9274" max="9465" width="11.44140625" style="1"/>
    <col min="9466" max="9466" width="21.88671875" style="1" customWidth="1"/>
    <col min="9467" max="9467" width="13.88671875" style="1" customWidth="1"/>
    <col min="9468" max="9468" width="38.6640625" style="1" customWidth="1"/>
    <col min="9469" max="9469" width="3" style="1" bestFit="1" customWidth="1"/>
    <col min="9470" max="9470" width="32.33203125" style="1" customWidth="1"/>
    <col min="9471" max="9471" width="46.33203125" style="1" customWidth="1"/>
    <col min="9472" max="9472" width="19" style="1" customWidth="1"/>
    <col min="9473" max="9473" width="0" style="1" hidden="1" customWidth="1"/>
    <col min="9474" max="9474" width="17.6640625" style="1" customWidth="1"/>
    <col min="9475" max="9475" width="0" style="1" hidden="1" customWidth="1"/>
    <col min="9476" max="9476" width="22.33203125" style="1" customWidth="1"/>
    <col min="9477" max="9477" width="5.33203125" style="1" customWidth="1"/>
    <col min="9478" max="9478" width="36.33203125" style="1" customWidth="1"/>
    <col min="9479" max="9479" width="5.6640625" style="1" customWidth="1"/>
    <col min="9480" max="9480" width="0" style="1" hidden="1" customWidth="1"/>
    <col min="9481" max="9481" width="20.6640625" style="1" customWidth="1"/>
    <col min="9482" max="9482" width="4.88671875" style="1" customWidth="1"/>
    <col min="9483" max="9483" width="0" style="1" hidden="1" customWidth="1"/>
    <col min="9484" max="9484" width="24.6640625" style="1" customWidth="1"/>
    <col min="9485" max="9485" width="12.33203125" style="1" customWidth="1"/>
    <col min="9486" max="9486" width="0" style="1" hidden="1" customWidth="1"/>
    <col min="9487" max="9487" width="3.44140625" style="1" customWidth="1"/>
    <col min="9488" max="9488" width="0" style="1" hidden="1" customWidth="1"/>
    <col min="9489" max="9489" width="17.6640625" style="1" customWidth="1"/>
    <col min="9490" max="9490" width="3.44140625" style="1" customWidth="1"/>
    <col min="9491" max="9491" width="0" style="1" hidden="1" customWidth="1"/>
    <col min="9492" max="9492" width="23.6640625" style="1" customWidth="1"/>
    <col min="9493" max="9493" width="10" style="1" customWidth="1"/>
    <col min="9494" max="9494" width="0" style="1" hidden="1" customWidth="1"/>
    <col min="9495" max="9496" width="14.6640625" style="1" customWidth="1"/>
    <col min="9497" max="9497" width="12.88671875" style="1" customWidth="1"/>
    <col min="9498" max="9498" width="3.33203125" style="1" customWidth="1"/>
    <col min="9499" max="9499" width="30.33203125" style="1" customWidth="1"/>
    <col min="9500" max="9500" width="5" style="1" customWidth="1"/>
    <col min="9501" max="9501" width="0" style="1" hidden="1" customWidth="1"/>
    <col min="9502" max="9502" width="14.33203125" style="1" customWidth="1"/>
    <col min="9503" max="9503" width="5.6640625" style="1" customWidth="1"/>
    <col min="9504" max="9504" width="0" style="1" hidden="1" customWidth="1"/>
    <col min="9505" max="9505" width="17.33203125" style="1" customWidth="1"/>
    <col min="9506" max="9506" width="12.6640625" style="1" customWidth="1"/>
    <col min="9507" max="9507" width="0" style="1" hidden="1" customWidth="1"/>
    <col min="9508" max="9508" width="5.33203125" style="1" customWidth="1"/>
    <col min="9509" max="9509" width="0" style="1" hidden="1" customWidth="1"/>
    <col min="9510" max="9510" width="17" style="1" customWidth="1"/>
    <col min="9511" max="9511" width="6.33203125" style="1" customWidth="1"/>
    <col min="9512" max="9512" width="0" style="1" hidden="1" customWidth="1"/>
    <col min="9513" max="9513" width="14.33203125" style="1" customWidth="1"/>
    <col min="9514" max="9514" width="7.5546875" style="1" customWidth="1"/>
    <col min="9515" max="9515" width="0" style="1" hidden="1" customWidth="1"/>
    <col min="9516" max="9517" width="14.33203125" style="1" customWidth="1"/>
    <col min="9518" max="9518" width="20.88671875" style="1" customWidth="1"/>
    <col min="9519" max="9519" width="14.44140625" style="1" customWidth="1"/>
    <col min="9520" max="9520" width="15" style="1" customWidth="1"/>
    <col min="9521" max="9521" width="2.6640625" style="1" customWidth="1"/>
    <col min="9522" max="9522" width="11.6640625" style="1" customWidth="1"/>
    <col min="9523" max="9523" width="11.5546875" style="1" customWidth="1"/>
    <col min="9524" max="9524" width="2.33203125" style="1" customWidth="1"/>
    <col min="9525" max="9525" width="41" style="1" customWidth="1"/>
    <col min="9526" max="9526" width="14.33203125" style="1" customWidth="1"/>
    <col min="9527" max="9528" width="11.5546875" style="1" customWidth="1"/>
    <col min="9529" max="9529" width="21.88671875" style="1" customWidth="1"/>
    <col min="9530" max="9721" width="11.44140625" style="1"/>
    <col min="9722" max="9722" width="21.88671875" style="1" customWidth="1"/>
    <col min="9723" max="9723" width="13.88671875" style="1" customWidth="1"/>
    <col min="9724" max="9724" width="38.6640625" style="1" customWidth="1"/>
    <col min="9725" max="9725" width="3" style="1" bestFit="1" customWidth="1"/>
    <col min="9726" max="9726" width="32.33203125" style="1" customWidth="1"/>
    <col min="9727" max="9727" width="46.33203125" style="1" customWidth="1"/>
    <col min="9728" max="9728" width="19" style="1" customWidth="1"/>
    <col min="9729" max="9729" width="0" style="1" hidden="1" customWidth="1"/>
    <col min="9730" max="9730" width="17.6640625" style="1" customWidth="1"/>
    <col min="9731" max="9731" width="0" style="1" hidden="1" customWidth="1"/>
    <col min="9732" max="9732" width="22.33203125" style="1" customWidth="1"/>
    <col min="9733" max="9733" width="5.33203125" style="1" customWidth="1"/>
    <col min="9734" max="9734" width="36.33203125" style="1" customWidth="1"/>
    <col min="9735" max="9735" width="5.6640625" style="1" customWidth="1"/>
    <col min="9736" max="9736" width="0" style="1" hidden="1" customWidth="1"/>
    <col min="9737" max="9737" width="20.6640625" style="1" customWidth="1"/>
    <col min="9738" max="9738" width="4.88671875" style="1" customWidth="1"/>
    <col min="9739" max="9739" width="0" style="1" hidden="1" customWidth="1"/>
    <col min="9740" max="9740" width="24.6640625" style="1" customWidth="1"/>
    <col min="9741" max="9741" width="12.33203125" style="1" customWidth="1"/>
    <col min="9742" max="9742" width="0" style="1" hidden="1" customWidth="1"/>
    <col min="9743" max="9743" width="3.44140625" style="1" customWidth="1"/>
    <col min="9744" max="9744" width="0" style="1" hidden="1" customWidth="1"/>
    <col min="9745" max="9745" width="17.6640625" style="1" customWidth="1"/>
    <col min="9746" max="9746" width="3.44140625" style="1" customWidth="1"/>
    <col min="9747" max="9747" width="0" style="1" hidden="1" customWidth="1"/>
    <col min="9748" max="9748" width="23.6640625" style="1" customWidth="1"/>
    <col min="9749" max="9749" width="10" style="1" customWidth="1"/>
    <col min="9750" max="9750" width="0" style="1" hidden="1" customWidth="1"/>
    <col min="9751" max="9752" width="14.6640625" style="1" customWidth="1"/>
    <col min="9753" max="9753" width="12.88671875" style="1" customWidth="1"/>
    <col min="9754" max="9754" width="3.33203125" style="1" customWidth="1"/>
    <col min="9755" max="9755" width="30.33203125" style="1" customWidth="1"/>
    <col min="9756" max="9756" width="5" style="1" customWidth="1"/>
    <col min="9757" max="9757" width="0" style="1" hidden="1" customWidth="1"/>
    <col min="9758" max="9758" width="14.33203125" style="1" customWidth="1"/>
    <col min="9759" max="9759" width="5.6640625" style="1" customWidth="1"/>
    <col min="9760" max="9760" width="0" style="1" hidden="1" customWidth="1"/>
    <col min="9761" max="9761" width="17.33203125" style="1" customWidth="1"/>
    <col min="9762" max="9762" width="12.6640625" style="1" customWidth="1"/>
    <col min="9763" max="9763" width="0" style="1" hidden="1" customWidth="1"/>
    <col min="9764" max="9764" width="5.33203125" style="1" customWidth="1"/>
    <col min="9765" max="9765" width="0" style="1" hidden="1" customWidth="1"/>
    <col min="9766" max="9766" width="17" style="1" customWidth="1"/>
    <col min="9767" max="9767" width="6.33203125" style="1" customWidth="1"/>
    <col min="9768" max="9768" width="0" style="1" hidden="1" customWidth="1"/>
    <col min="9769" max="9769" width="14.33203125" style="1" customWidth="1"/>
    <col min="9770" max="9770" width="7.5546875" style="1" customWidth="1"/>
    <col min="9771" max="9771" width="0" style="1" hidden="1" customWidth="1"/>
    <col min="9772" max="9773" width="14.33203125" style="1" customWidth="1"/>
    <col min="9774" max="9774" width="20.88671875" style="1" customWidth="1"/>
    <col min="9775" max="9775" width="14.44140625" style="1" customWidth="1"/>
    <col min="9776" max="9776" width="15" style="1" customWidth="1"/>
    <col min="9777" max="9777" width="2.6640625" style="1" customWidth="1"/>
    <col min="9778" max="9778" width="11.6640625" style="1" customWidth="1"/>
    <col min="9779" max="9779" width="11.5546875" style="1" customWidth="1"/>
    <col min="9780" max="9780" width="2.33203125" style="1" customWidth="1"/>
    <col min="9781" max="9781" width="41" style="1" customWidth="1"/>
    <col min="9782" max="9782" width="14.33203125" style="1" customWidth="1"/>
    <col min="9783" max="9784" width="11.5546875" style="1" customWidth="1"/>
    <col min="9785" max="9785" width="21.88671875" style="1" customWidth="1"/>
    <col min="9786" max="9977" width="11.44140625" style="1"/>
    <col min="9978" max="9978" width="21.88671875" style="1" customWidth="1"/>
    <col min="9979" max="9979" width="13.88671875" style="1" customWidth="1"/>
    <col min="9980" max="9980" width="38.6640625" style="1" customWidth="1"/>
    <col min="9981" max="9981" width="3" style="1" bestFit="1" customWidth="1"/>
    <col min="9982" max="9982" width="32.33203125" style="1" customWidth="1"/>
    <col min="9983" max="9983" width="46.33203125" style="1" customWidth="1"/>
    <col min="9984" max="9984" width="19" style="1" customWidth="1"/>
    <col min="9985" max="9985" width="0" style="1" hidden="1" customWidth="1"/>
    <col min="9986" max="9986" width="17.6640625" style="1" customWidth="1"/>
    <col min="9987" max="9987" width="0" style="1" hidden="1" customWidth="1"/>
    <col min="9988" max="9988" width="22.33203125" style="1" customWidth="1"/>
    <col min="9989" max="9989" width="5.33203125" style="1" customWidth="1"/>
    <col min="9990" max="9990" width="36.33203125" style="1" customWidth="1"/>
    <col min="9991" max="9991" width="5.6640625" style="1" customWidth="1"/>
    <col min="9992" max="9992" width="0" style="1" hidden="1" customWidth="1"/>
    <col min="9993" max="9993" width="20.6640625" style="1" customWidth="1"/>
    <col min="9994" max="9994" width="4.88671875" style="1" customWidth="1"/>
    <col min="9995" max="9995" width="0" style="1" hidden="1" customWidth="1"/>
    <col min="9996" max="9996" width="24.6640625" style="1" customWidth="1"/>
    <col min="9997" max="9997" width="12.33203125" style="1" customWidth="1"/>
    <col min="9998" max="9998" width="0" style="1" hidden="1" customWidth="1"/>
    <col min="9999" max="9999" width="3.44140625" style="1" customWidth="1"/>
    <col min="10000" max="10000" width="0" style="1" hidden="1" customWidth="1"/>
    <col min="10001" max="10001" width="17.6640625" style="1" customWidth="1"/>
    <col min="10002" max="10002" width="3.44140625" style="1" customWidth="1"/>
    <col min="10003" max="10003" width="0" style="1" hidden="1" customWidth="1"/>
    <col min="10004" max="10004" width="23.6640625" style="1" customWidth="1"/>
    <col min="10005" max="10005" width="10" style="1" customWidth="1"/>
    <col min="10006" max="10006" width="0" style="1" hidden="1" customWidth="1"/>
    <col min="10007" max="10008" width="14.6640625" style="1" customWidth="1"/>
    <col min="10009" max="10009" width="12.88671875" style="1" customWidth="1"/>
    <col min="10010" max="10010" width="3.33203125" style="1" customWidth="1"/>
    <col min="10011" max="10011" width="30.33203125" style="1" customWidth="1"/>
    <col min="10012" max="10012" width="5" style="1" customWidth="1"/>
    <col min="10013" max="10013" width="0" style="1" hidden="1" customWidth="1"/>
    <col min="10014" max="10014" width="14.33203125" style="1" customWidth="1"/>
    <col min="10015" max="10015" width="5.6640625" style="1" customWidth="1"/>
    <col min="10016" max="10016" width="0" style="1" hidden="1" customWidth="1"/>
    <col min="10017" max="10017" width="17.33203125" style="1" customWidth="1"/>
    <col min="10018" max="10018" width="12.6640625" style="1" customWidth="1"/>
    <col min="10019" max="10019" width="0" style="1" hidden="1" customWidth="1"/>
    <col min="10020" max="10020" width="5.33203125" style="1" customWidth="1"/>
    <col min="10021" max="10021" width="0" style="1" hidden="1" customWidth="1"/>
    <col min="10022" max="10022" width="17" style="1" customWidth="1"/>
    <col min="10023" max="10023" width="6.33203125" style="1" customWidth="1"/>
    <col min="10024" max="10024" width="0" style="1" hidden="1" customWidth="1"/>
    <col min="10025" max="10025" width="14.33203125" style="1" customWidth="1"/>
    <col min="10026" max="10026" width="7.5546875" style="1" customWidth="1"/>
    <col min="10027" max="10027" width="0" style="1" hidden="1" customWidth="1"/>
    <col min="10028" max="10029" width="14.33203125" style="1" customWidth="1"/>
    <col min="10030" max="10030" width="20.88671875" style="1" customWidth="1"/>
    <col min="10031" max="10031" width="14.44140625" style="1" customWidth="1"/>
    <col min="10032" max="10032" width="15" style="1" customWidth="1"/>
    <col min="10033" max="10033" width="2.6640625" style="1" customWidth="1"/>
    <col min="10034" max="10034" width="11.6640625" style="1" customWidth="1"/>
    <col min="10035" max="10035" width="11.5546875" style="1" customWidth="1"/>
    <col min="10036" max="10036" width="2.33203125" style="1" customWidth="1"/>
    <col min="10037" max="10037" width="41" style="1" customWidth="1"/>
    <col min="10038" max="10038" width="14.33203125" style="1" customWidth="1"/>
    <col min="10039" max="10040" width="11.5546875" style="1" customWidth="1"/>
    <col min="10041" max="10041" width="21.88671875" style="1" customWidth="1"/>
    <col min="10042" max="10233" width="11.44140625" style="1"/>
    <col min="10234" max="10234" width="21.88671875" style="1" customWidth="1"/>
    <col min="10235" max="10235" width="13.88671875" style="1" customWidth="1"/>
    <col min="10236" max="10236" width="38.6640625" style="1" customWidth="1"/>
    <col min="10237" max="10237" width="3" style="1" bestFit="1" customWidth="1"/>
    <col min="10238" max="10238" width="32.33203125" style="1" customWidth="1"/>
    <col min="10239" max="10239" width="46.33203125" style="1" customWidth="1"/>
    <col min="10240" max="10240" width="19" style="1" customWidth="1"/>
    <col min="10241" max="10241" width="0" style="1" hidden="1" customWidth="1"/>
    <col min="10242" max="10242" width="17.6640625" style="1" customWidth="1"/>
    <col min="10243" max="10243" width="0" style="1" hidden="1" customWidth="1"/>
    <col min="10244" max="10244" width="22.33203125" style="1" customWidth="1"/>
    <col min="10245" max="10245" width="5.33203125" style="1" customWidth="1"/>
    <col min="10246" max="10246" width="36.33203125" style="1" customWidth="1"/>
    <col min="10247" max="10247" width="5.6640625" style="1" customWidth="1"/>
    <col min="10248" max="10248" width="0" style="1" hidden="1" customWidth="1"/>
    <col min="10249" max="10249" width="20.6640625" style="1" customWidth="1"/>
    <col min="10250" max="10250" width="4.88671875" style="1" customWidth="1"/>
    <col min="10251" max="10251" width="0" style="1" hidden="1" customWidth="1"/>
    <col min="10252" max="10252" width="24.6640625" style="1" customWidth="1"/>
    <col min="10253" max="10253" width="12.33203125" style="1" customWidth="1"/>
    <col min="10254" max="10254" width="0" style="1" hidden="1" customWidth="1"/>
    <col min="10255" max="10255" width="3.44140625" style="1" customWidth="1"/>
    <col min="10256" max="10256" width="0" style="1" hidden="1" customWidth="1"/>
    <col min="10257" max="10257" width="17.6640625" style="1" customWidth="1"/>
    <col min="10258" max="10258" width="3.44140625" style="1" customWidth="1"/>
    <col min="10259" max="10259" width="0" style="1" hidden="1" customWidth="1"/>
    <col min="10260" max="10260" width="23.6640625" style="1" customWidth="1"/>
    <col min="10261" max="10261" width="10" style="1" customWidth="1"/>
    <col min="10262" max="10262" width="0" style="1" hidden="1" customWidth="1"/>
    <col min="10263" max="10264" width="14.6640625" style="1" customWidth="1"/>
    <col min="10265" max="10265" width="12.88671875" style="1" customWidth="1"/>
    <col min="10266" max="10266" width="3.33203125" style="1" customWidth="1"/>
    <col min="10267" max="10267" width="30.33203125" style="1" customWidth="1"/>
    <col min="10268" max="10268" width="5" style="1" customWidth="1"/>
    <col min="10269" max="10269" width="0" style="1" hidden="1" customWidth="1"/>
    <col min="10270" max="10270" width="14.33203125" style="1" customWidth="1"/>
    <col min="10271" max="10271" width="5.6640625" style="1" customWidth="1"/>
    <col min="10272" max="10272" width="0" style="1" hidden="1" customWidth="1"/>
    <col min="10273" max="10273" width="17.33203125" style="1" customWidth="1"/>
    <col min="10274" max="10274" width="12.6640625" style="1" customWidth="1"/>
    <col min="10275" max="10275" width="0" style="1" hidden="1" customWidth="1"/>
    <col min="10276" max="10276" width="5.33203125" style="1" customWidth="1"/>
    <col min="10277" max="10277" width="0" style="1" hidden="1" customWidth="1"/>
    <col min="10278" max="10278" width="17" style="1" customWidth="1"/>
    <col min="10279" max="10279" width="6.33203125" style="1" customWidth="1"/>
    <col min="10280" max="10280" width="0" style="1" hidden="1" customWidth="1"/>
    <col min="10281" max="10281" width="14.33203125" style="1" customWidth="1"/>
    <col min="10282" max="10282" width="7.5546875" style="1" customWidth="1"/>
    <col min="10283" max="10283" width="0" style="1" hidden="1" customWidth="1"/>
    <col min="10284" max="10285" width="14.33203125" style="1" customWidth="1"/>
    <col min="10286" max="10286" width="20.88671875" style="1" customWidth="1"/>
    <col min="10287" max="10287" width="14.44140625" style="1" customWidth="1"/>
    <col min="10288" max="10288" width="15" style="1" customWidth="1"/>
    <col min="10289" max="10289" width="2.6640625" style="1" customWidth="1"/>
    <col min="10290" max="10290" width="11.6640625" style="1" customWidth="1"/>
    <col min="10291" max="10291" width="11.5546875" style="1" customWidth="1"/>
    <col min="10292" max="10292" width="2.33203125" style="1" customWidth="1"/>
    <col min="10293" max="10293" width="41" style="1" customWidth="1"/>
    <col min="10294" max="10294" width="14.33203125" style="1" customWidth="1"/>
    <col min="10295" max="10296" width="11.5546875" style="1" customWidth="1"/>
    <col min="10297" max="10297" width="21.88671875" style="1" customWidth="1"/>
    <col min="10298" max="10489" width="11.44140625" style="1"/>
    <col min="10490" max="10490" width="21.88671875" style="1" customWidth="1"/>
    <col min="10491" max="10491" width="13.88671875" style="1" customWidth="1"/>
    <col min="10492" max="10492" width="38.6640625" style="1" customWidth="1"/>
    <col min="10493" max="10493" width="3" style="1" bestFit="1" customWidth="1"/>
    <col min="10494" max="10494" width="32.33203125" style="1" customWidth="1"/>
    <col min="10495" max="10495" width="46.33203125" style="1" customWidth="1"/>
    <col min="10496" max="10496" width="19" style="1" customWidth="1"/>
    <col min="10497" max="10497" width="0" style="1" hidden="1" customWidth="1"/>
    <col min="10498" max="10498" width="17.6640625" style="1" customWidth="1"/>
    <col min="10499" max="10499" width="0" style="1" hidden="1" customWidth="1"/>
    <col min="10500" max="10500" width="22.33203125" style="1" customWidth="1"/>
    <col min="10501" max="10501" width="5.33203125" style="1" customWidth="1"/>
    <col min="10502" max="10502" width="36.33203125" style="1" customWidth="1"/>
    <col min="10503" max="10503" width="5.6640625" style="1" customWidth="1"/>
    <col min="10504" max="10504" width="0" style="1" hidden="1" customWidth="1"/>
    <col min="10505" max="10505" width="20.6640625" style="1" customWidth="1"/>
    <col min="10506" max="10506" width="4.88671875" style="1" customWidth="1"/>
    <col min="10507" max="10507" width="0" style="1" hidden="1" customWidth="1"/>
    <col min="10508" max="10508" width="24.6640625" style="1" customWidth="1"/>
    <col min="10509" max="10509" width="12.33203125" style="1" customWidth="1"/>
    <col min="10510" max="10510" width="0" style="1" hidden="1" customWidth="1"/>
    <col min="10511" max="10511" width="3.44140625" style="1" customWidth="1"/>
    <col min="10512" max="10512" width="0" style="1" hidden="1" customWidth="1"/>
    <col min="10513" max="10513" width="17.6640625" style="1" customWidth="1"/>
    <col min="10514" max="10514" width="3.44140625" style="1" customWidth="1"/>
    <col min="10515" max="10515" width="0" style="1" hidden="1" customWidth="1"/>
    <col min="10516" max="10516" width="23.6640625" style="1" customWidth="1"/>
    <col min="10517" max="10517" width="10" style="1" customWidth="1"/>
    <col min="10518" max="10518" width="0" style="1" hidden="1" customWidth="1"/>
    <col min="10519" max="10520" width="14.6640625" style="1" customWidth="1"/>
    <col min="10521" max="10521" width="12.88671875" style="1" customWidth="1"/>
    <col min="10522" max="10522" width="3.33203125" style="1" customWidth="1"/>
    <col min="10523" max="10523" width="30.33203125" style="1" customWidth="1"/>
    <col min="10524" max="10524" width="5" style="1" customWidth="1"/>
    <col min="10525" max="10525" width="0" style="1" hidden="1" customWidth="1"/>
    <col min="10526" max="10526" width="14.33203125" style="1" customWidth="1"/>
    <col min="10527" max="10527" width="5.6640625" style="1" customWidth="1"/>
    <col min="10528" max="10528" width="0" style="1" hidden="1" customWidth="1"/>
    <col min="10529" max="10529" width="17.33203125" style="1" customWidth="1"/>
    <col min="10530" max="10530" width="12.6640625" style="1" customWidth="1"/>
    <col min="10531" max="10531" width="0" style="1" hidden="1" customWidth="1"/>
    <col min="10532" max="10532" width="5.33203125" style="1" customWidth="1"/>
    <col min="10533" max="10533" width="0" style="1" hidden="1" customWidth="1"/>
    <col min="10534" max="10534" width="17" style="1" customWidth="1"/>
    <col min="10535" max="10535" width="6.33203125" style="1" customWidth="1"/>
    <col min="10536" max="10536" width="0" style="1" hidden="1" customWidth="1"/>
    <col min="10537" max="10537" width="14.33203125" style="1" customWidth="1"/>
    <col min="10538" max="10538" width="7.5546875" style="1" customWidth="1"/>
    <col min="10539" max="10539" width="0" style="1" hidden="1" customWidth="1"/>
    <col min="10540" max="10541" width="14.33203125" style="1" customWidth="1"/>
    <col min="10542" max="10542" width="20.88671875" style="1" customWidth="1"/>
    <col min="10543" max="10543" width="14.44140625" style="1" customWidth="1"/>
    <col min="10544" max="10544" width="15" style="1" customWidth="1"/>
    <col min="10545" max="10545" width="2.6640625" style="1" customWidth="1"/>
    <col min="10546" max="10546" width="11.6640625" style="1" customWidth="1"/>
    <col min="10547" max="10547" width="11.5546875" style="1" customWidth="1"/>
    <col min="10548" max="10548" width="2.33203125" style="1" customWidth="1"/>
    <col min="10549" max="10549" width="41" style="1" customWidth="1"/>
    <col min="10550" max="10550" width="14.33203125" style="1" customWidth="1"/>
    <col min="10551" max="10552" width="11.5546875" style="1" customWidth="1"/>
    <col min="10553" max="10553" width="21.88671875" style="1" customWidth="1"/>
    <col min="10554" max="10745" width="11.44140625" style="1"/>
    <col min="10746" max="10746" width="21.88671875" style="1" customWidth="1"/>
    <col min="10747" max="10747" width="13.88671875" style="1" customWidth="1"/>
    <col min="10748" max="10748" width="38.6640625" style="1" customWidth="1"/>
    <col min="10749" max="10749" width="3" style="1" bestFit="1" customWidth="1"/>
    <col min="10750" max="10750" width="32.33203125" style="1" customWidth="1"/>
    <col min="10751" max="10751" width="46.33203125" style="1" customWidth="1"/>
    <col min="10752" max="10752" width="19" style="1" customWidth="1"/>
    <col min="10753" max="10753" width="0" style="1" hidden="1" customWidth="1"/>
    <col min="10754" max="10754" width="17.6640625" style="1" customWidth="1"/>
    <col min="10755" max="10755" width="0" style="1" hidden="1" customWidth="1"/>
    <col min="10756" max="10756" width="22.33203125" style="1" customWidth="1"/>
    <col min="10757" max="10757" width="5.33203125" style="1" customWidth="1"/>
    <col min="10758" max="10758" width="36.33203125" style="1" customWidth="1"/>
    <col min="10759" max="10759" width="5.6640625" style="1" customWidth="1"/>
    <col min="10760" max="10760" width="0" style="1" hidden="1" customWidth="1"/>
    <col min="10761" max="10761" width="20.6640625" style="1" customWidth="1"/>
    <col min="10762" max="10762" width="4.88671875" style="1" customWidth="1"/>
    <col min="10763" max="10763" width="0" style="1" hidden="1" customWidth="1"/>
    <col min="10764" max="10764" width="24.6640625" style="1" customWidth="1"/>
    <col min="10765" max="10765" width="12.33203125" style="1" customWidth="1"/>
    <col min="10766" max="10766" width="0" style="1" hidden="1" customWidth="1"/>
    <col min="10767" max="10767" width="3.44140625" style="1" customWidth="1"/>
    <col min="10768" max="10768" width="0" style="1" hidden="1" customWidth="1"/>
    <col min="10769" max="10769" width="17.6640625" style="1" customWidth="1"/>
    <col min="10770" max="10770" width="3.44140625" style="1" customWidth="1"/>
    <col min="10771" max="10771" width="0" style="1" hidden="1" customWidth="1"/>
    <col min="10772" max="10772" width="23.6640625" style="1" customWidth="1"/>
    <col min="10773" max="10773" width="10" style="1" customWidth="1"/>
    <col min="10774" max="10774" width="0" style="1" hidden="1" customWidth="1"/>
    <col min="10775" max="10776" width="14.6640625" style="1" customWidth="1"/>
    <col min="10777" max="10777" width="12.88671875" style="1" customWidth="1"/>
    <col min="10778" max="10778" width="3.33203125" style="1" customWidth="1"/>
    <col min="10779" max="10779" width="30.33203125" style="1" customWidth="1"/>
    <col min="10780" max="10780" width="5" style="1" customWidth="1"/>
    <col min="10781" max="10781" width="0" style="1" hidden="1" customWidth="1"/>
    <col min="10782" max="10782" width="14.33203125" style="1" customWidth="1"/>
    <col min="10783" max="10783" width="5.6640625" style="1" customWidth="1"/>
    <col min="10784" max="10784" width="0" style="1" hidden="1" customWidth="1"/>
    <col min="10785" max="10785" width="17.33203125" style="1" customWidth="1"/>
    <col min="10786" max="10786" width="12.6640625" style="1" customWidth="1"/>
    <col min="10787" max="10787" width="0" style="1" hidden="1" customWidth="1"/>
    <col min="10788" max="10788" width="5.33203125" style="1" customWidth="1"/>
    <col min="10789" max="10789" width="0" style="1" hidden="1" customWidth="1"/>
    <col min="10790" max="10790" width="17" style="1" customWidth="1"/>
    <col min="10791" max="10791" width="6.33203125" style="1" customWidth="1"/>
    <col min="10792" max="10792" width="0" style="1" hidden="1" customWidth="1"/>
    <col min="10793" max="10793" width="14.33203125" style="1" customWidth="1"/>
    <col min="10794" max="10794" width="7.5546875" style="1" customWidth="1"/>
    <col min="10795" max="10795" width="0" style="1" hidden="1" customWidth="1"/>
    <col min="10796" max="10797" width="14.33203125" style="1" customWidth="1"/>
    <col min="10798" max="10798" width="20.88671875" style="1" customWidth="1"/>
    <col min="10799" max="10799" width="14.44140625" style="1" customWidth="1"/>
    <col min="10800" max="10800" width="15" style="1" customWidth="1"/>
    <col min="10801" max="10801" width="2.6640625" style="1" customWidth="1"/>
    <col min="10802" max="10802" width="11.6640625" style="1" customWidth="1"/>
    <col min="10803" max="10803" width="11.5546875" style="1" customWidth="1"/>
    <col min="10804" max="10804" width="2.33203125" style="1" customWidth="1"/>
    <col min="10805" max="10805" width="41" style="1" customWidth="1"/>
    <col min="10806" max="10806" width="14.33203125" style="1" customWidth="1"/>
    <col min="10807" max="10808" width="11.5546875" style="1" customWidth="1"/>
    <col min="10809" max="10809" width="21.88671875" style="1" customWidth="1"/>
    <col min="10810" max="11001" width="11.44140625" style="1"/>
    <col min="11002" max="11002" width="21.88671875" style="1" customWidth="1"/>
    <col min="11003" max="11003" width="13.88671875" style="1" customWidth="1"/>
    <col min="11004" max="11004" width="38.6640625" style="1" customWidth="1"/>
    <col min="11005" max="11005" width="3" style="1" bestFit="1" customWidth="1"/>
    <col min="11006" max="11006" width="32.33203125" style="1" customWidth="1"/>
    <col min="11007" max="11007" width="46.33203125" style="1" customWidth="1"/>
    <col min="11008" max="11008" width="19" style="1" customWidth="1"/>
    <col min="11009" max="11009" width="0" style="1" hidden="1" customWidth="1"/>
    <col min="11010" max="11010" width="17.6640625" style="1" customWidth="1"/>
    <col min="11011" max="11011" width="0" style="1" hidden="1" customWidth="1"/>
    <col min="11012" max="11012" width="22.33203125" style="1" customWidth="1"/>
    <col min="11013" max="11013" width="5.33203125" style="1" customWidth="1"/>
    <col min="11014" max="11014" width="36.33203125" style="1" customWidth="1"/>
    <col min="11015" max="11015" width="5.6640625" style="1" customWidth="1"/>
    <col min="11016" max="11016" width="0" style="1" hidden="1" customWidth="1"/>
    <col min="11017" max="11017" width="20.6640625" style="1" customWidth="1"/>
    <col min="11018" max="11018" width="4.88671875" style="1" customWidth="1"/>
    <col min="11019" max="11019" width="0" style="1" hidden="1" customWidth="1"/>
    <col min="11020" max="11020" width="24.6640625" style="1" customWidth="1"/>
    <col min="11021" max="11021" width="12.33203125" style="1" customWidth="1"/>
    <col min="11022" max="11022" width="0" style="1" hidden="1" customWidth="1"/>
    <col min="11023" max="11023" width="3.44140625" style="1" customWidth="1"/>
    <col min="11024" max="11024" width="0" style="1" hidden="1" customWidth="1"/>
    <col min="11025" max="11025" width="17.6640625" style="1" customWidth="1"/>
    <col min="11026" max="11026" width="3.44140625" style="1" customWidth="1"/>
    <col min="11027" max="11027" width="0" style="1" hidden="1" customWidth="1"/>
    <col min="11028" max="11028" width="23.6640625" style="1" customWidth="1"/>
    <col min="11029" max="11029" width="10" style="1" customWidth="1"/>
    <col min="11030" max="11030" width="0" style="1" hidden="1" customWidth="1"/>
    <col min="11031" max="11032" width="14.6640625" style="1" customWidth="1"/>
    <col min="11033" max="11033" width="12.88671875" style="1" customWidth="1"/>
    <col min="11034" max="11034" width="3.33203125" style="1" customWidth="1"/>
    <col min="11035" max="11035" width="30.33203125" style="1" customWidth="1"/>
    <col min="11036" max="11036" width="5" style="1" customWidth="1"/>
    <col min="11037" max="11037" width="0" style="1" hidden="1" customWidth="1"/>
    <col min="11038" max="11038" width="14.33203125" style="1" customWidth="1"/>
    <col min="11039" max="11039" width="5.6640625" style="1" customWidth="1"/>
    <col min="11040" max="11040" width="0" style="1" hidden="1" customWidth="1"/>
    <col min="11041" max="11041" width="17.33203125" style="1" customWidth="1"/>
    <col min="11042" max="11042" width="12.6640625" style="1" customWidth="1"/>
    <col min="11043" max="11043" width="0" style="1" hidden="1" customWidth="1"/>
    <col min="11044" max="11044" width="5.33203125" style="1" customWidth="1"/>
    <col min="11045" max="11045" width="0" style="1" hidden="1" customWidth="1"/>
    <col min="11046" max="11046" width="17" style="1" customWidth="1"/>
    <col min="11047" max="11047" width="6.33203125" style="1" customWidth="1"/>
    <col min="11048" max="11048" width="0" style="1" hidden="1" customWidth="1"/>
    <col min="11049" max="11049" width="14.33203125" style="1" customWidth="1"/>
    <col min="11050" max="11050" width="7.5546875" style="1" customWidth="1"/>
    <col min="11051" max="11051" width="0" style="1" hidden="1" customWidth="1"/>
    <col min="11052" max="11053" width="14.33203125" style="1" customWidth="1"/>
    <col min="11054" max="11054" width="20.88671875" style="1" customWidth="1"/>
    <col min="11055" max="11055" width="14.44140625" style="1" customWidth="1"/>
    <col min="11056" max="11056" width="15" style="1" customWidth="1"/>
    <col min="11057" max="11057" width="2.6640625" style="1" customWidth="1"/>
    <col min="11058" max="11058" width="11.6640625" style="1" customWidth="1"/>
    <col min="11059" max="11059" width="11.5546875" style="1" customWidth="1"/>
    <col min="11060" max="11060" width="2.33203125" style="1" customWidth="1"/>
    <col min="11061" max="11061" width="41" style="1" customWidth="1"/>
    <col min="11062" max="11062" width="14.33203125" style="1" customWidth="1"/>
    <col min="11063" max="11064" width="11.5546875" style="1" customWidth="1"/>
    <col min="11065" max="11065" width="21.88671875" style="1" customWidth="1"/>
    <col min="11066" max="11257" width="11.44140625" style="1"/>
    <col min="11258" max="11258" width="21.88671875" style="1" customWidth="1"/>
    <col min="11259" max="11259" width="13.88671875" style="1" customWidth="1"/>
    <col min="11260" max="11260" width="38.6640625" style="1" customWidth="1"/>
    <col min="11261" max="11261" width="3" style="1" bestFit="1" customWidth="1"/>
    <col min="11262" max="11262" width="32.33203125" style="1" customWidth="1"/>
    <col min="11263" max="11263" width="46.33203125" style="1" customWidth="1"/>
    <col min="11264" max="11264" width="19" style="1" customWidth="1"/>
    <col min="11265" max="11265" width="0" style="1" hidden="1" customWidth="1"/>
    <col min="11266" max="11266" width="17.6640625" style="1" customWidth="1"/>
    <col min="11267" max="11267" width="0" style="1" hidden="1" customWidth="1"/>
    <col min="11268" max="11268" width="22.33203125" style="1" customWidth="1"/>
    <col min="11269" max="11269" width="5.33203125" style="1" customWidth="1"/>
    <col min="11270" max="11270" width="36.33203125" style="1" customWidth="1"/>
    <col min="11271" max="11271" width="5.6640625" style="1" customWidth="1"/>
    <col min="11272" max="11272" width="0" style="1" hidden="1" customWidth="1"/>
    <col min="11273" max="11273" width="20.6640625" style="1" customWidth="1"/>
    <col min="11274" max="11274" width="4.88671875" style="1" customWidth="1"/>
    <col min="11275" max="11275" width="0" style="1" hidden="1" customWidth="1"/>
    <col min="11276" max="11276" width="24.6640625" style="1" customWidth="1"/>
    <col min="11277" max="11277" width="12.33203125" style="1" customWidth="1"/>
    <col min="11278" max="11278" width="0" style="1" hidden="1" customWidth="1"/>
    <col min="11279" max="11279" width="3.44140625" style="1" customWidth="1"/>
    <col min="11280" max="11280" width="0" style="1" hidden="1" customWidth="1"/>
    <col min="11281" max="11281" width="17.6640625" style="1" customWidth="1"/>
    <col min="11282" max="11282" width="3.44140625" style="1" customWidth="1"/>
    <col min="11283" max="11283" width="0" style="1" hidden="1" customWidth="1"/>
    <col min="11284" max="11284" width="23.6640625" style="1" customWidth="1"/>
    <col min="11285" max="11285" width="10" style="1" customWidth="1"/>
    <col min="11286" max="11286" width="0" style="1" hidden="1" customWidth="1"/>
    <col min="11287" max="11288" width="14.6640625" style="1" customWidth="1"/>
    <col min="11289" max="11289" width="12.88671875" style="1" customWidth="1"/>
    <col min="11290" max="11290" width="3.33203125" style="1" customWidth="1"/>
    <col min="11291" max="11291" width="30.33203125" style="1" customWidth="1"/>
    <col min="11292" max="11292" width="5" style="1" customWidth="1"/>
    <col min="11293" max="11293" width="0" style="1" hidden="1" customWidth="1"/>
    <col min="11294" max="11294" width="14.33203125" style="1" customWidth="1"/>
    <col min="11295" max="11295" width="5.6640625" style="1" customWidth="1"/>
    <col min="11296" max="11296" width="0" style="1" hidden="1" customWidth="1"/>
    <col min="11297" max="11297" width="17.33203125" style="1" customWidth="1"/>
    <col min="11298" max="11298" width="12.6640625" style="1" customWidth="1"/>
    <col min="11299" max="11299" width="0" style="1" hidden="1" customWidth="1"/>
    <col min="11300" max="11300" width="5.33203125" style="1" customWidth="1"/>
    <col min="11301" max="11301" width="0" style="1" hidden="1" customWidth="1"/>
    <col min="11302" max="11302" width="17" style="1" customWidth="1"/>
    <col min="11303" max="11303" width="6.33203125" style="1" customWidth="1"/>
    <col min="11304" max="11304" width="0" style="1" hidden="1" customWidth="1"/>
    <col min="11305" max="11305" width="14.33203125" style="1" customWidth="1"/>
    <col min="11306" max="11306" width="7.5546875" style="1" customWidth="1"/>
    <col min="11307" max="11307" width="0" style="1" hidden="1" customWidth="1"/>
    <col min="11308" max="11309" width="14.33203125" style="1" customWidth="1"/>
    <col min="11310" max="11310" width="20.88671875" style="1" customWidth="1"/>
    <col min="11311" max="11311" width="14.44140625" style="1" customWidth="1"/>
    <col min="11312" max="11312" width="15" style="1" customWidth="1"/>
    <col min="11313" max="11313" width="2.6640625" style="1" customWidth="1"/>
    <col min="11314" max="11314" width="11.6640625" style="1" customWidth="1"/>
    <col min="11315" max="11315" width="11.5546875" style="1" customWidth="1"/>
    <col min="11316" max="11316" width="2.33203125" style="1" customWidth="1"/>
    <col min="11317" max="11317" width="41" style="1" customWidth="1"/>
    <col min="11318" max="11318" width="14.33203125" style="1" customWidth="1"/>
    <col min="11319" max="11320" width="11.5546875" style="1" customWidth="1"/>
    <col min="11321" max="11321" width="21.88671875" style="1" customWidth="1"/>
    <col min="11322" max="11513" width="11.44140625" style="1"/>
    <col min="11514" max="11514" width="21.88671875" style="1" customWidth="1"/>
    <col min="11515" max="11515" width="13.88671875" style="1" customWidth="1"/>
    <col min="11516" max="11516" width="38.6640625" style="1" customWidth="1"/>
    <col min="11517" max="11517" width="3" style="1" bestFit="1" customWidth="1"/>
    <col min="11518" max="11518" width="32.33203125" style="1" customWidth="1"/>
    <col min="11519" max="11519" width="46.33203125" style="1" customWidth="1"/>
    <col min="11520" max="11520" width="19" style="1" customWidth="1"/>
    <col min="11521" max="11521" width="0" style="1" hidden="1" customWidth="1"/>
    <col min="11522" max="11522" width="17.6640625" style="1" customWidth="1"/>
    <col min="11523" max="11523" width="0" style="1" hidden="1" customWidth="1"/>
    <col min="11524" max="11524" width="22.33203125" style="1" customWidth="1"/>
    <col min="11525" max="11525" width="5.33203125" style="1" customWidth="1"/>
    <col min="11526" max="11526" width="36.33203125" style="1" customWidth="1"/>
    <col min="11527" max="11527" width="5.6640625" style="1" customWidth="1"/>
    <col min="11528" max="11528" width="0" style="1" hidden="1" customWidth="1"/>
    <col min="11529" max="11529" width="20.6640625" style="1" customWidth="1"/>
    <col min="11530" max="11530" width="4.88671875" style="1" customWidth="1"/>
    <col min="11531" max="11531" width="0" style="1" hidden="1" customWidth="1"/>
    <col min="11532" max="11532" width="24.6640625" style="1" customWidth="1"/>
    <col min="11533" max="11533" width="12.33203125" style="1" customWidth="1"/>
    <col min="11534" max="11534" width="0" style="1" hidden="1" customWidth="1"/>
    <col min="11535" max="11535" width="3.44140625" style="1" customWidth="1"/>
    <col min="11536" max="11536" width="0" style="1" hidden="1" customWidth="1"/>
    <col min="11537" max="11537" width="17.6640625" style="1" customWidth="1"/>
    <col min="11538" max="11538" width="3.44140625" style="1" customWidth="1"/>
    <col min="11539" max="11539" width="0" style="1" hidden="1" customWidth="1"/>
    <col min="11540" max="11540" width="23.6640625" style="1" customWidth="1"/>
    <col min="11541" max="11541" width="10" style="1" customWidth="1"/>
    <col min="11542" max="11542" width="0" style="1" hidden="1" customWidth="1"/>
    <col min="11543" max="11544" width="14.6640625" style="1" customWidth="1"/>
    <col min="11545" max="11545" width="12.88671875" style="1" customWidth="1"/>
    <col min="11546" max="11546" width="3.33203125" style="1" customWidth="1"/>
    <col min="11547" max="11547" width="30.33203125" style="1" customWidth="1"/>
    <col min="11548" max="11548" width="5" style="1" customWidth="1"/>
    <col min="11549" max="11549" width="0" style="1" hidden="1" customWidth="1"/>
    <col min="11550" max="11550" width="14.33203125" style="1" customWidth="1"/>
    <col min="11551" max="11551" width="5.6640625" style="1" customWidth="1"/>
    <col min="11552" max="11552" width="0" style="1" hidden="1" customWidth="1"/>
    <col min="11553" max="11553" width="17.33203125" style="1" customWidth="1"/>
    <col min="11554" max="11554" width="12.6640625" style="1" customWidth="1"/>
    <col min="11555" max="11555" width="0" style="1" hidden="1" customWidth="1"/>
    <col min="11556" max="11556" width="5.33203125" style="1" customWidth="1"/>
    <col min="11557" max="11557" width="0" style="1" hidden="1" customWidth="1"/>
    <col min="11558" max="11558" width="17" style="1" customWidth="1"/>
    <col min="11559" max="11559" width="6.33203125" style="1" customWidth="1"/>
    <col min="11560" max="11560" width="0" style="1" hidden="1" customWidth="1"/>
    <col min="11561" max="11561" width="14.33203125" style="1" customWidth="1"/>
    <col min="11562" max="11562" width="7.5546875" style="1" customWidth="1"/>
    <col min="11563" max="11563" width="0" style="1" hidden="1" customWidth="1"/>
    <col min="11564" max="11565" width="14.33203125" style="1" customWidth="1"/>
    <col min="11566" max="11566" width="20.88671875" style="1" customWidth="1"/>
    <col min="11567" max="11567" width="14.44140625" style="1" customWidth="1"/>
    <col min="11568" max="11568" width="15" style="1" customWidth="1"/>
    <col min="11569" max="11569" width="2.6640625" style="1" customWidth="1"/>
    <col min="11570" max="11570" width="11.6640625" style="1" customWidth="1"/>
    <col min="11571" max="11571" width="11.5546875" style="1" customWidth="1"/>
    <col min="11572" max="11572" width="2.33203125" style="1" customWidth="1"/>
    <col min="11573" max="11573" width="41" style="1" customWidth="1"/>
    <col min="11574" max="11574" width="14.33203125" style="1" customWidth="1"/>
    <col min="11575" max="11576" width="11.5546875" style="1" customWidth="1"/>
    <col min="11577" max="11577" width="21.88671875" style="1" customWidth="1"/>
    <col min="11578" max="11769" width="11.44140625" style="1"/>
    <col min="11770" max="11770" width="21.88671875" style="1" customWidth="1"/>
    <col min="11771" max="11771" width="13.88671875" style="1" customWidth="1"/>
    <col min="11772" max="11772" width="38.6640625" style="1" customWidth="1"/>
    <col min="11773" max="11773" width="3" style="1" bestFit="1" customWidth="1"/>
    <col min="11774" max="11774" width="32.33203125" style="1" customWidth="1"/>
    <col min="11775" max="11775" width="46.33203125" style="1" customWidth="1"/>
    <col min="11776" max="11776" width="19" style="1" customWidth="1"/>
    <col min="11777" max="11777" width="0" style="1" hidden="1" customWidth="1"/>
    <col min="11778" max="11778" width="17.6640625" style="1" customWidth="1"/>
    <col min="11779" max="11779" width="0" style="1" hidden="1" customWidth="1"/>
    <col min="11780" max="11780" width="22.33203125" style="1" customWidth="1"/>
    <col min="11781" max="11781" width="5.33203125" style="1" customWidth="1"/>
    <col min="11782" max="11782" width="36.33203125" style="1" customWidth="1"/>
    <col min="11783" max="11783" width="5.6640625" style="1" customWidth="1"/>
    <col min="11784" max="11784" width="0" style="1" hidden="1" customWidth="1"/>
    <col min="11785" max="11785" width="20.6640625" style="1" customWidth="1"/>
    <col min="11786" max="11786" width="4.88671875" style="1" customWidth="1"/>
    <col min="11787" max="11787" width="0" style="1" hidden="1" customWidth="1"/>
    <col min="11788" max="11788" width="24.6640625" style="1" customWidth="1"/>
    <col min="11789" max="11789" width="12.33203125" style="1" customWidth="1"/>
    <col min="11790" max="11790" width="0" style="1" hidden="1" customWidth="1"/>
    <col min="11791" max="11791" width="3.44140625" style="1" customWidth="1"/>
    <col min="11792" max="11792" width="0" style="1" hidden="1" customWidth="1"/>
    <col min="11793" max="11793" width="17.6640625" style="1" customWidth="1"/>
    <col min="11794" max="11794" width="3.44140625" style="1" customWidth="1"/>
    <col min="11795" max="11795" width="0" style="1" hidden="1" customWidth="1"/>
    <col min="11796" max="11796" width="23.6640625" style="1" customWidth="1"/>
    <col min="11797" max="11797" width="10" style="1" customWidth="1"/>
    <col min="11798" max="11798" width="0" style="1" hidden="1" customWidth="1"/>
    <col min="11799" max="11800" width="14.6640625" style="1" customWidth="1"/>
    <col min="11801" max="11801" width="12.88671875" style="1" customWidth="1"/>
    <col min="11802" max="11802" width="3.33203125" style="1" customWidth="1"/>
    <col min="11803" max="11803" width="30.33203125" style="1" customWidth="1"/>
    <col min="11804" max="11804" width="5" style="1" customWidth="1"/>
    <col min="11805" max="11805" width="0" style="1" hidden="1" customWidth="1"/>
    <col min="11806" max="11806" width="14.33203125" style="1" customWidth="1"/>
    <col min="11807" max="11807" width="5.6640625" style="1" customWidth="1"/>
    <col min="11808" max="11808" width="0" style="1" hidden="1" customWidth="1"/>
    <col min="11809" max="11809" width="17.33203125" style="1" customWidth="1"/>
    <col min="11810" max="11810" width="12.6640625" style="1" customWidth="1"/>
    <col min="11811" max="11811" width="0" style="1" hidden="1" customWidth="1"/>
    <col min="11812" max="11812" width="5.33203125" style="1" customWidth="1"/>
    <col min="11813" max="11813" width="0" style="1" hidden="1" customWidth="1"/>
    <col min="11814" max="11814" width="17" style="1" customWidth="1"/>
    <col min="11815" max="11815" width="6.33203125" style="1" customWidth="1"/>
    <col min="11816" max="11816" width="0" style="1" hidden="1" customWidth="1"/>
    <col min="11817" max="11817" width="14.33203125" style="1" customWidth="1"/>
    <col min="11818" max="11818" width="7.5546875" style="1" customWidth="1"/>
    <col min="11819" max="11819" width="0" style="1" hidden="1" customWidth="1"/>
    <col min="11820" max="11821" width="14.33203125" style="1" customWidth="1"/>
    <col min="11822" max="11822" width="20.88671875" style="1" customWidth="1"/>
    <col min="11823" max="11823" width="14.44140625" style="1" customWidth="1"/>
    <col min="11824" max="11824" width="15" style="1" customWidth="1"/>
    <col min="11825" max="11825" width="2.6640625" style="1" customWidth="1"/>
    <col min="11826" max="11826" width="11.6640625" style="1" customWidth="1"/>
    <col min="11827" max="11827" width="11.5546875" style="1" customWidth="1"/>
    <col min="11828" max="11828" width="2.33203125" style="1" customWidth="1"/>
    <col min="11829" max="11829" width="41" style="1" customWidth="1"/>
    <col min="11830" max="11830" width="14.33203125" style="1" customWidth="1"/>
    <col min="11831" max="11832" width="11.5546875" style="1" customWidth="1"/>
    <col min="11833" max="11833" width="21.88671875" style="1" customWidth="1"/>
    <col min="11834" max="12025" width="11.44140625" style="1"/>
    <col min="12026" max="12026" width="21.88671875" style="1" customWidth="1"/>
    <col min="12027" max="12027" width="13.88671875" style="1" customWidth="1"/>
    <col min="12028" max="12028" width="38.6640625" style="1" customWidth="1"/>
    <col min="12029" max="12029" width="3" style="1" bestFit="1" customWidth="1"/>
    <col min="12030" max="12030" width="32.33203125" style="1" customWidth="1"/>
    <col min="12031" max="12031" width="46.33203125" style="1" customWidth="1"/>
    <col min="12032" max="12032" width="19" style="1" customWidth="1"/>
    <col min="12033" max="12033" width="0" style="1" hidden="1" customWidth="1"/>
    <col min="12034" max="12034" width="17.6640625" style="1" customWidth="1"/>
    <col min="12035" max="12035" width="0" style="1" hidden="1" customWidth="1"/>
    <col min="12036" max="12036" width="22.33203125" style="1" customWidth="1"/>
    <col min="12037" max="12037" width="5.33203125" style="1" customWidth="1"/>
    <col min="12038" max="12038" width="36.33203125" style="1" customWidth="1"/>
    <col min="12039" max="12039" width="5.6640625" style="1" customWidth="1"/>
    <col min="12040" max="12040" width="0" style="1" hidden="1" customWidth="1"/>
    <col min="12041" max="12041" width="20.6640625" style="1" customWidth="1"/>
    <col min="12042" max="12042" width="4.88671875" style="1" customWidth="1"/>
    <col min="12043" max="12043" width="0" style="1" hidden="1" customWidth="1"/>
    <col min="12044" max="12044" width="24.6640625" style="1" customWidth="1"/>
    <col min="12045" max="12045" width="12.33203125" style="1" customWidth="1"/>
    <col min="12046" max="12046" width="0" style="1" hidden="1" customWidth="1"/>
    <col min="12047" max="12047" width="3.44140625" style="1" customWidth="1"/>
    <col min="12048" max="12048" width="0" style="1" hidden="1" customWidth="1"/>
    <col min="12049" max="12049" width="17.6640625" style="1" customWidth="1"/>
    <col min="12050" max="12050" width="3.44140625" style="1" customWidth="1"/>
    <col min="12051" max="12051" width="0" style="1" hidden="1" customWidth="1"/>
    <col min="12052" max="12052" width="23.6640625" style="1" customWidth="1"/>
    <col min="12053" max="12053" width="10" style="1" customWidth="1"/>
    <col min="12054" max="12054" width="0" style="1" hidden="1" customWidth="1"/>
    <col min="12055" max="12056" width="14.6640625" style="1" customWidth="1"/>
    <col min="12057" max="12057" width="12.88671875" style="1" customWidth="1"/>
    <col min="12058" max="12058" width="3.33203125" style="1" customWidth="1"/>
    <col min="12059" max="12059" width="30.33203125" style="1" customWidth="1"/>
    <col min="12060" max="12060" width="5" style="1" customWidth="1"/>
    <col min="12061" max="12061" width="0" style="1" hidden="1" customWidth="1"/>
    <col min="12062" max="12062" width="14.33203125" style="1" customWidth="1"/>
    <col min="12063" max="12063" width="5.6640625" style="1" customWidth="1"/>
    <col min="12064" max="12064" width="0" style="1" hidden="1" customWidth="1"/>
    <col min="12065" max="12065" width="17.33203125" style="1" customWidth="1"/>
    <col min="12066" max="12066" width="12.6640625" style="1" customWidth="1"/>
    <col min="12067" max="12067" width="0" style="1" hidden="1" customWidth="1"/>
    <col min="12068" max="12068" width="5.33203125" style="1" customWidth="1"/>
    <col min="12069" max="12069" width="0" style="1" hidden="1" customWidth="1"/>
    <col min="12070" max="12070" width="17" style="1" customWidth="1"/>
    <col min="12071" max="12071" width="6.33203125" style="1" customWidth="1"/>
    <col min="12072" max="12072" width="0" style="1" hidden="1" customWidth="1"/>
    <col min="12073" max="12073" width="14.33203125" style="1" customWidth="1"/>
    <col min="12074" max="12074" width="7.5546875" style="1" customWidth="1"/>
    <col min="12075" max="12075" width="0" style="1" hidden="1" customWidth="1"/>
    <col min="12076" max="12077" width="14.33203125" style="1" customWidth="1"/>
    <col min="12078" max="12078" width="20.88671875" style="1" customWidth="1"/>
    <col min="12079" max="12079" width="14.44140625" style="1" customWidth="1"/>
    <col min="12080" max="12080" width="15" style="1" customWidth="1"/>
    <col min="12081" max="12081" width="2.6640625" style="1" customWidth="1"/>
    <col min="12082" max="12082" width="11.6640625" style="1" customWidth="1"/>
    <col min="12083" max="12083" width="11.5546875" style="1" customWidth="1"/>
    <col min="12084" max="12084" width="2.33203125" style="1" customWidth="1"/>
    <col min="12085" max="12085" width="41" style="1" customWidth="1"/>
    <col min="12086" max="12086" width="14.33203125" style="1" customWidth="1"/>
    <col min="12087" max="12088" width="11.5546875" style="1" customWidth="1"/>
    <col min="12089" max="12089" width="21.88671875" style="1" customWidth="1"/>
    <col min="12090" max="12281" width="11.44140625" style="1"/>
    <col min="12282" max="12282" width="21.88671875" style="1" customWidth="1"/>
    <col min="12283" max="12283" width="13.88671875" style="1" customWidth="1"/>
    <col min="12284" max="12284" width="38.6640625" style="1" customWidth="1"/>
    <col min="12285" max="12285" width="3" style="1" bestFit="1" customWidth="1"/>
    <col min="12286" max="12286" width="32.33203125" style="1" customWidth="1"/>
    <col min="12287" max="12287" width="46.33203125" style="1" customWidth="1"/>
    <col min="12288" max="12288" width="19" style="1" customWidth="1"/>
    <col min="12289" max="12289" width="0" style="1" hidden="1" customWidth="1"/>
    <col min="12290" max="12290" width="17.6640625" style="1" customWidth="1"/>
    <col min="12291" max="12291" width="0" style="1" hidden="1" customWidth="1"/>
    <col min="12292" max="12292" width="22.33203125" style="1" customWidth="1"/>
    <col min="12293" max="12293" width="5.33203125" style="1" customWidth="1"/>
    <col min="12294" max="12294" width="36.33203125" style="1" customWidth="1"/>
    <col min="12295" max="12295" width="5.6640625" style="1" customWidth="1"/>
    <col min="12296" max="12296" width="0" style="1" hidden="1" customWidth="1"/>
    <col min="12297" max="12297" width="20.6640625" style="1" customWidth="1"/>
    <col min="12298" max="12298" width="4.88671875" style="1" customWidth="1"/>
    <col min="12299" max="12299" width="0" style="1" hidden="1" customWidth="1"/>
    <col min="12300" max="12300" width="24.6640625" style="1" customWidth="1"/>
    <col min="12301" max="12301" width="12.33203125" style="1" customWidth="1"/>
    <col min="12302" max="12302" width="0" style="1" hidden="1" customWidth="1"/>
    <col min="12303" max="12303" width="3.44140625" style="1" customWidth="1"/>
    <col min="12304" max="12304" width="0" style="1" hidden="1" customWidth="1"/>
    <col min="12305" max="12305" width="17.6640625" style="1" customWidth="1"/>
    <col min="12306" max="12306" width="3.44140625" style="1" customWidth="1"/>
    <col min="12307" max="12307" width="0" style="1" hidden="1" customWidth="1"/>
    <col min="12308" max="12308" width="23.6640625" style="1" customWidth="1"/>
    <col min="12309" max="12309" width="10" style="1" customWidth="1"/>
    <col min="12310" max="12310" width="0" style="1" hidden="1" customWidth="1"/>
    <col min="12311" max="12312" width="14.6640625" style="1" customWidth="1"/>
    <col min="12313" max="12313" width="12.88671875" style="1" customWidth="1"/>
    <col min="12314" max="12314" width="3.33203125" style="1" customWidth="1"/>
    <col min="12315" max="12315" width="30.33203125" style="1" customWidth="1"/>
    <col min="12316" max="12316" width="5" style="1" customWidth="1"/>
    <col min="12317" max="12317" width="0" style="1" hidden="1" customWidth="1"/>
    <col min="12318" max="12318" width="14.33203125" style="1" customWidth="1"/>
    <col min="12319" max="12319" width="5.6640625" style="1" customWidth="1"/>
    <col min="12320" max="12320" width="0" style="1" hidden="1" customWidth="1"/>
    <col min="12321" max="12321" width="17.33203125" style="1" customWidth="1"/>
    <col min="12322" max="12322" width="12.6640625" style="1" customWidth="1"/>
    <col min="12323" max="12323" width="0" style="1" hidden="1" customWidth="1"/>
    <col min="12324" max="12324" width="5.33203125" style="1" customWidth="1"/>
    <col min="12325" max="12325" width="0" style="1" hidden="1" customWidth="1"/>
    <col min="12326" max="12326" width="17" style="1" customWidth="1"/>
    <col min="12327" max="12327" width="6.33203125" style="1" customWidth="1"/>
    <col min="12328" max="12328" width="0" style="1" hidden="1" customWidth="1"/>
    <col min="12329" max="12329" width="14.33203125" style="1" customWidth="1"/>
    <col min="12330" max="12330" width="7.5546875" style="1" customWidth="1"/>
    <col min="12331" max="12331" width="0" style="1" hidden="1" customWidth="1"/>
    <col min="12332" max="12333" width="14.33203125" style="1" customWidth="1"/>
    <col min="12334" max="12334" width="20.88671875" style="1" customWidth="1"/>
    <col min="12335" max="12335" width="14.44140625" style="1" customWidth="1"/>
    <col min="12336" max="12336" width="15" style="1" customWidth="1"/>
    <col min="12337" max="12337" width="2.6640625" style="1" customWidth="1"/>
    <col min="12338" max="12338" width="11.6640625" style="1" customWidth="1"/>
    <col min="12339" max="12339" width="11.5546875" style="1" customWidth="1"/>
    <col min="12340" max="12340" width="2.33203125" style="1" customWidth="1"/>
    <col min="12341" max="12341" width="41" style="1" customWidth="1"/>
    <col min="12342" max="12342" width="14.33203125" style="1" customWidth="1"/>
    <col min="12343" max="12344" width="11.5546875" style="1" customWidth="1"/>
    <col min="12345" max="12345" width="21.88671875" style="1" customWidth="1"/>
    <col min="12346" max="12537" width="11.44140625" style="1"/>
    <col min="12538" max="12538" width="21.88671875" style="1" customWidth="1"/>
    <col min="12539" max="12539" width="13.88671875" style="1" customWidth="1"/>
    <col min="12540" max="12540" width="38.6640625" style="1" customWidth="1"/>
    <col min="12541" max="12541" width="3" style="1" bestFit="1" customWidth="1"/>
    <col min="12542" max="12542" width="32.33203125" style="1" customWidth="1"/>
    <col min="12543" max="12543" width="46.33203125" style="1" customWidth="1"/>
    <col min="12544" max="12544" width="19" style="1" customWidth="1"/>
    <col min="12545" max="12545" width="0" style="1" hidden="1" customWidth="1"/>
    <col min="12546" max="12546" width="17.6640625" style="1" customWidth="1"/>
    <col min="12547" max="12547" width="0" style="1" hidden="1" customWidth="1"/>
    <col min="12548" max="12548" width="22.33203125" style="1" customWidth="1"/>
    <col min="12549" max="12549" width="5.33203125" style="1" customWidth="1"/>
    <col min="12550" max="12550" width="36.33203125" style="1" customWidth="1"/>
    <col min="12551" max="12551" width="5.6640625" style="1" customWidth="1"/>
    <col min="12552" max="12552" width="0" style="1" hidden="1" customWidth="1"/>
    <col min="12553" max="12553" width="20.6640625" style="1" customWidth="1"/>
    <col min="12554" max="12554" width="4.88671875" style="1" customWidth="1"/>
    <col min="12555" max="12555" width="0" style="1" hidden="1" customWidth="1"/>
    <col min="12556" max="12556" width="24.6640625" style="1" customWidth="1"/>
    <col min="12557" max="12557" width="12.33203125" style="1" customWidth="1"/>
    <col min="12558" max="12558" width="0" style="1" hidden="1" customWidth="1"/>
    <col min="12559" max="12559" width="3.44140625" style="1" customWidth="1"/>
    <col min="12560" max="12560" width="0" style="1" hidden="1" customWidth="1"/>
    <col min="12561" max="12561" width="17.6640625" style="1" customWidth="1"/>
    <col min="12562" max="12562" width="3.44140625" style="1" customWidth="1"/>
    <col min="12563" max="12563" width="0" style="1" hidden="1" customWidth="1"/>
    <col min="12564" max="12564" width="23.6640625" style="1" customWidth="1"/>
    <col min="12565" max="12565" width="10" style="1" customWidth="1"/>
    <col min="12566" max="12566" width="0" style="1" hidden="1" customWidth="1"/>
    <col min="12567" max="12568" width="14.6640625" style="1" customWidth="1"/>
    <col min="12569" max="12569" width="12.88671875" style="1" customWidth="1"/>
    <col min="12570" max="12570" width="3.33203125" style="1" customWidth="1"/>
    <col min="12571" max="12571" width="30.33203125" style="1" customWidth="1"/>
    <col min="12572" max="12572" width="5" style="1" customWidth="1"/>
    <col min="12573" max="12573" width="0" style="1" hidden="1" customWidth="1"/>
    <col min="12574" max="12574" width="14.33203125" style="1" customWidth="1"/>
    <col min="12575" max="12575" width="5.6640625" style="1" customWidth="1"/>
    <col min="12576" max="12576" width="0" style="1" hidden="1" customWidth="1"/>
    <col min="12577" max="12577" width="17.33203125" style="1" customWidth="1"/>
    <col min="12578" max="12578" width="12.6640625" style="1" customWidth="1"/>
    <col min="12579" max="12579" width="0" style="1" hidden="1" customWidth="1"/>
    <col min="12580" max="12580" width="5.33203125" style="1" customWidth="1"/>
    <col min="12581" max="12581" width="0" style="1" hidden="1" customWidth="1"/>
    <col min="12582" max="12582" width="17" style="1" customWidth="1"/>
    <col min="12583" max="12583" width="6.33203125" style="1" customWidth="1"/>
    <col min="12584" max="12584" width="0" style="1" hidden="1" customWidth="1"/>
    <col min="12585" max="12585" width="14.33203125" style="1" customWidth="1"/>
    <col min="12586" max="12586" width="7.5546875" style="1" customWidth="1"/>
    <col min="12587" max="12587" width="0" style="1" hidden="1" customWidth="1"/>
    <col min="12588" max="12589" width="14.33203125" style="1" customWidth="1"/>
    <col min="12590" max="12590" width="20.88671875" style="1" customWidth="1"/>
    <col min="12591" max="12591" width="14.44140625" style="1" customWidth="1"/>
    <col min="12592" max="12592" width="15" style="1" customWidth="1"/>
    <col min="12593" max="12593" width="2.6640625" style="1" customWidth="1"/>
    <col min="12594" max="12594" width="11.6640625" style="1" customWidth="1"/>
    <col min="12595" max="12595" width="11.5546875" style="1" customWidth="1"/>
    <col min="12596" max="12596" width="2.33203125" style="1" customWidth="1"/>
    <col min="12597" max="12597" width="41" style="1" customWidth="1"/>
    <col min="12598" max="12598" width="14.33203125" style="1" customWidth="1"/>
    <col min="12599" max="12600" width="11.5546875" style="1" customWidth="1"/>
    <col min="12601" max="12601" width="21.88671875" style="1" customWidth="1"/>
    <col min="12602" max="12793" width="11.44140625" style="1"/>
    <col min="12794" max="12794" width="21.88671875" style="1" customWidth="1"/>
    <col min="12795" max="12795" width="13.88671875" style="1" customWidth="1"/>
    <col min="12796" max="12796" width="38.6640625" style="1" customWidth="1"/>
    <col min="12797" max="12797" width="3" style="1" bestFit="1" customWidth="1"/>
    <col min="12798" max="12798" width="32.33203125" style="1" customWidth="1"/>
    <col min="12799" max="12799" width="46.33203125" style="1" customWidth="1"/>
    <col min="12800" max="12800" width="19" style="1" customWidth="1"/>
    <col min="12801" max="12801" width="0" style="1" hidden="1" customWidth="1"/>
    <col min="12802" max="12802" width="17.6640625" style="1" customWidth="1"/>
    <col min="12803" max="12803" width="0" style="1" hidden="1" customWidth="1"/>
    <col min="12804" max="12804" width="22.33203125" style="1" customWidth="1"/>
    <col min="12805" max="12805" width="5.33203125" style="1" customWidth="1"/>
    <col min="12806" max="12806" width="36.33203125" style="1" customWidth="1"/>
    <col min="12807" max="12807" width="5.6640625" style="1" customWidth="1"/>
    <col min="12808" max="12808" width="0" style="1" hidden="1" customWidth="1"/>
    <col min="12809" max="12809" width="20.6640625" style="1" customWidth="1"/>
    <col min="12810" max="12810" width="4.88671875" style="1" customWidth="1"/>
    <col min="12811" max="12811" width="0" style="1" hidden="1" customWidth="1"/>
    <col min="12812" max="12812" width="24.6640625" style="1" customWidth="1"/>
    <col min="12813" max="12813" width="12.33203125" style="1" customWidth="1"/>
    <col min="12814" max="12814" width="0" style="1" hidden="1" customWidth="1"/>
    <col min="12815" max="12815" width="3.44140625" style="1" customWidth="1"/>
    <col min="12816" max="12816" width="0" style="1" hidden="1" customWidth="1"/>
    <col min="12817" max="12817" width="17.6640625" style="1" customWidth="1"/>
    <col min="12818" max="12818" width="3.44140625" style="1" customWidth="1"/>
    <col min="12819" max="12819" width="0" style="1" hidden="1" customWidth="1"/>
    <col min="12820" max="12820" width="23.6640625" style="1" customWidth="1"/>
    <col min="12821" max="12821" width="10" style="1" customWidth="1"/>
    <col min="12822" max="12822" width="0" style="1" hidden="1" customWidth="1"/>
    <col min="12823" max="12824" width="14.6640625" style="1" customWidth="1"/>
    <col min="12825" max="12825" width="12.88671875" style="1" customWidth="1"/>
    <col min="12826" max="12826" width="3.33203125" style="1" customWidth="1"/>
    <col min="12827" max="12827" width="30.33203125" style="1" customWidth="1"/>
    <col min="12828" max="12828" width="5" style="1" customWidth="1"/>
    <col min="12829" max="12829" width="0" style="1" hidden="1" customWidth="1"/>
    <col min="12830" max="12830" width="14.33203125" style="1" customWidth="1"/>
    <col min="12831" max="12831" width="5.6640625" style="1" customWidth="1"/>
    <col min="12832" max="12832" width="0" style="1" hidden="1" customWidth="1"/>
    <col min="12833" max="12833" width="17.33203125" style="1" customWidth="1"/>
    <col min="12834" max="12834" width="12.6640625" style="1" customWidth="1"/>
    <col min="12835" max="12835" width="0" style="1" hidden="1" customWidth="1"/>
    <col min="12836" max="12836" width="5.33203125" style="1" customWidth="1"/>
    <col min="12837" max="12837" width="0" style="1" hidden="1" customWidth="1"/>
    <col min="12838" max="12838" width="17" style="1" customWidth="1"/>
    <col min="12839" max="12839" width="6.33203125" style="1" customWidth="1"/>
    <col min="12840" max="12840" width="0" style="1" hidden="1" customWidth="1"/>
    <col min="12841" max="12841" width="14.33203125" style="1" customWidth="1"/>
    <col min="12842" max="12842" width="7.5546875" style="1" customWidth="1"/>
    <col min="12843" max="12843" width="0" style="1" hidden="1" customWidth="1"/>
    <col min="12844" max="12845" width="14.33203125" style="1" customWidth="1"/>
    <col min="12846" max="12846" width="20.88671875" style="1" customWidth="1"/>
    <col min="12847" max="12847" width="14.44140625" style="1" customWidth="1"/>
    <col min="12848" max="12848" width="15" style="1" customWidth="1"/>
    <col min="12849" max="12849" width="2.6640625" style="1" customWidth="1"/>
    <col min="12850" max="12850" width="11.6640625" style="1" customWidth="1"/>
    <col min="12851" max="12851" width="11.5546875" style="1" customWidth="1"/>
    <col min="12852" max="12852" width="2.33203125" style="1" customWidth="1"/>
    <col min="12853" max="12853" width="41" style="1" customWidth="1"/>
    <col min="12854" max="12854" width="14.33203125" style="1" customWidth="1"/>
    <col min="12855" max="12856" width="11.5546875" style="1" customWidth="1"/>
    <col min="12857" max="12857" width="21.88671875" style="1" customWidth="1"/>
    <col min="12858" max="13049" width="11.44140625" style="1"/>
    <col min="13050" max="13050" width="21.88671875" style="1" customWidth="1"/>
    <col min="13051" max="13051" width="13.88671875" style="1" customWidth="1"/>
    <col min="13052" max="13052" width="38.6640625" style="1" customWidth="1"/>
    <col min="13053" max="13053" width="3" style="1" bestFit="1" customWidth="1"/>
    <col min="13054" max="13054" width="32.33203125" style="1" customWidth="1"/>
    <col min="13055" max="13055" width="46.33203125" style="1" customWidth="1"/>
    <col min="13056" max="13056" width="19" style="1" customWidth="1"/>
    <col min="13057" max="13057" width="0" style="1" hidden="1" customWidth="1"/>
    <col min="13058" max="13058" width="17.6640625" style="1" customWidth="1"/>
    <col min="13059" max="13059" width="0" style="1" hidden="1" customWidth="1"/>
    <col min="13060" max="13060" width="22.33203125" style="1" customWidth="1"/>
    <col min="13061" max="13061" width="5.33203125" style="1" customWidth="1"/>
    <col min="13062" max="13062" width="36.33203125" style="1" customWidth="1"/>
    <col min="13063" max="13063" width="5.6640625" style="1" customWidth="1"/>
    <col min="13064" max="13064" width="0" style="1" hidden="1" customWidth="1"/>
    <col min="13065" max="13065" width="20.6640625" style="1" customWidth="1"/>
    <col min="13066" max="13066" width="4.88671875" style="1" customWidth="1"/>
    <col min="13067" max="13067" width="0" style="1" hidden="1" customWidth="1"/>
    <col min="13068" max="13068" width="24.6640625" style="1" customWidth="1"/>
    <col min="13069" max="13069" width="12.33203125" style="1" customWidth="1"/>
    <col min="13070" max="13070" width="0" style="1" hidden="1" customWidth="1"/>
    <col min="13071" max="13071" width="3.44140625" style="1" customWidth="1"/>
    <col min="13072" max="13072" width="0" style="1" hidden="1" customWidth="1"/>
    <col min="13073" max="13073" width="17.6640625" style="1" customWidth="1"/>
    <col min="13074" max="13074" width="3.44140625" style="1" customWidth="1"/>
    <col min="13075" max="13075" width="0" style="1" hidden="1" customWidth="1"/>
    <col min="13076" max="13076" width="23.6640625" style="1" customWidth="1"/>
    <col min="13077" max="13077" width="10" style="1" customWidth="1"/>
    <col min="13078" max="13078" width="0" style="1" hidden="1" customWidth="1"/>
    <col min="13079" max="13080" width="14.6640625" style="1" customWidth="1"/>
    <col min="13081" max="13081" width="12.88671875" style="1" customWidth="1"/>
    <col min="13082" max="13082" width="3.33203125" style="1" customWidth="1"/>
    <col min="13083" max="13083" width="30.33203125" style="1" customWidth="1"/>
    <col min="13084" max="13084" width="5" style="1" customWidth="1"/>
    <col min="13085" max="13085" width="0" style="1" hidden="1" customWidth="1"/>
    <col min="13086" max="13086" width="14.33203125" style="1" customWidth="1"/>
    <col min="13087" max="13087" width="5.6640625" style="1" customWidth="1"/>
    <col min="13088" max="13088" width="0" style="1" hidden="1" customWidth="1"/>
    <col min="13089" max="13089" width="17.33203125" style="1" customWidth="1"/>
    <col min="13090" max="13090" width="12.6640625" style="1" customWidth="1"/>
    <col min="13091" max="13091" width="0" style="1" hidden="1" customWidth="1"/>
    <col min="13092" max="13092" width="5.33203125" style="1" customWidth="1"/>
    <col min="13093" max="13093" width="0" style="1" hidden="1" customWidth="1"/>
    <col min="13094" max="13094" width="17" style="1" customWidth="1"/>
    <col min="13095" max="13095" width="6.33203125" style="1" customWidth="1"/>
    <col min="13096" max="13096" width="0" style="1" hidden="1" customWidth="1"/>
    <col min="13097" max="13097" width="14.33203125" style="1" customWidth="1"/>
    <col min="13098" max="13098" width="7.5546875" style="1" customWidth="1"/>
    <col min="13099" max="13099" width="0" style="1" hidden="1" customWidth="1"/>
    <col min="13100" max="13101" width="14.33203125" style="1" customWidth="1"/>
    <col min="13102" max="13102" width="20.88671875" style="1" customWidth="1"/>
    <col min="13103" max="13103" width="14.44140625" style="1" customWidth="1"/>
    <col min="13104" max="13104" width="15" style="1" customWidth="1"/>
    <col min="13105" max="13105" width="2.6640625" style="1" customWidth="1"/>
    <col min="13106" max="13106" width="11.6640625" style="1" customWidth="1"/>
    <col min="13107" max="13107" width="11.5546875" style="1" customWidth="1"/>
    <col min="13108" max="13108" width="2.33203125" style="1" customWidth="1"/>
    <col min="13109" max="13109" width="41" style="1" customWidth="1"/>
    <col min="13110" max="13110" width="14.33203125" style="1" customWidth="1"/>
    <col min="13111" max="13112" width="11.5546875" style="1" customWidth="1"/>
    <col min="13113" max="13113" width="21.88671875" style="1" customWidth="1"/>
    <col min="13114" max="13305" width="11.44140625" style="1"/>
    <col min="13306" max="13306" width="21.88671875" style="1" customWidth="1"/>
    <col min="13307" max="13307" width="13.88671875" style="1" customWidth="1"/>
    <col min="13308" max="13308" width="38.6640625" style="1" customWidth="1"/>
    <col min="13309" max="13309" width="3" style="1" bestFit="1" customWidth="1"/>
    <col min="13310" max="13310" width="32.33203125" style="1" customWidth="1"/>
    <col min="13311" max="13311" width="46.33203125" style="1" customWidth="1"/>
    <col min="13312" max="13312" width="19" style="1" customWidth="1"/>
    <col min="13313" max="13313" width="0" style="1" hidden="1" customWidth="1"/>
    <col min="13314" max="13314" width="17.6640625" style="1" customWidth="1"/>
    <col min="13315" max="13315" width="0" style="1" hidden="1" customWidth="1"/>
    <col min="13316" max="13316" width="22.33203125" style="1" customWidth="1"/>
    <col min="13317" max="13317" width="5.33203125" style="1" customWidth="1"/>
    <col min="13318" max="13318" width="36.33203125" style="1" customWidth="1"/>
    <col min="13319" max="13319" width="5.6640625" style="1" customWidth="1"/>
    <col min="13320" max="13320" width="0" style="1" hidden="1" customWidth="1"/>
    <col min="13321" max="13321" width="20.6640625" style="1" customWidth="1"/>
    <col min="13322" max="13322" width="4.88671875" style="1" customWidth="1"/>
    <col min="13323" max="13323" width="0" style="1" hidden="1" customWidth="1"/>
    <col min="13324" max="13324" width="24.6640625" style="1" customWidth="1"/>
    <col min="13325" max="13325" width="12.33203125" style="1" customWidth="1"/>
    <col min="13326" max="13326" width="0" style="1" hidden="1" customWidth="1"/>
    <col min="13327" max="13327" width="3.44140625" style="1" customWidth="1"/>
    <col min="13328" max="13328" width="0" style="1" hidden="1" customWidth="1"/>
    <col min="13329" max="13329" width="17.6640625" style="1" customWidth="1"/>
    <col min="13330" max="13330" width="3.44140625" style="1" customWidth="1"/>
    <col min="13331" max="13331" width="0" style="1" hidden="1" customWidth="1"/>
    <col min="13332" max="13332" width="23.6640625" style="1" customWidth="1"/>
    <col min="13333" max="13333" width="10" style="1" customWidth="1"/>
    <col min="13334" max="13334" width="0" style="1" hidden="1" customWidth="1"/>
    <col min="13335" max="13336" width="14.6640625" style="1" customWidth="1"/>
    <col min="13337" max="13337" width="12.88671875" style="1" customWidth="1"/>
    <col min="13338" max="13338" width="3.33203125" style="1" customWidth="1"/>
    <col min="13339" max="13339" width="30.33203125" style="1" customWidth="1"/>
    <col min="13340" max="13340" width="5" style="1" customWidth="1"/>
    <col min="13341" max="13341" width="0" style="1" hidden="1" customWidth="1"/>
    <col min="13342" max="13342" width="14.33203125" style="1" customWidth="1"/>
    <col min="13343" max="13343" width="5.6640625" style="1" customWidth="1"/>
    <col min="13344" max="13344" width="0" style="1" hidden="1" customWidth="1"/>
    <col min="13345" max="13345" width="17.33203125" style="1" customWidth="1"/>
    <col min="13346" max="13346" width="12.6640625" style="1" customWidth="1"/>
    <col min="13347" max="13347" width="0" style="1" hidden="1" customWidth="1"/>
    <col min="13348" max="13348" width="5.33203125" style="1" customWidth="1"/>
    <col min="13349" max="13349" width="0" style="1" hidden="1" customWidth="1"/>
    <col min="13350" max="13350" width="17" style="1" customWidth="1"/>
    <col min="13351" max="13351" width="6.33203125" style="1" customWidth="1"/>
    <col min="13352" max="13352" width="0" style="1" hidden="1" customWidth="1"/>
    <col min="13353" max="13353" width="14.33203125" style="1" customWidth="1"/>
    <col min="13354" max="13354" width="7.5546875" style="1" customWidth="1"/>
    <col min="13355" max="13355" width="0" style="1" hidden="1" customWidth="1"/>
    <col min="13356" max="13357" width="14.33203125" style="1" customWidth="1"/>
    <col min="13358" max="13358" width="20.88671875" style="1" customWidth="1"/>
    <col min="13359" max="13359" width="14.44140625" style="1" customWidth="1"/>
    <col min="13360" max="13360" width="15" style="1" customWidth="1"/>
    <col min="13361" max="13361" width="2.6640625" style="1" customWidth="1"/>
    <col min="13362" max="13362" width="11.6640625" style="1" customWidth="1"/>
    <col min="13363" max="13363" width="11.5546875" style="1" customWidth="1"/>
    <col min="13364" max="13364" width="2.33203125" style="1" customWidth="1"/>
    <col min="13365" max="13365" width="41" style="1" customWidth="1"/>
    <col min="13366" max="13366" width="14.33203125" style="1" customWidth="1"/>
    <col min="13367" max="13368" width="11.5546875" style="1" customWidth="1"/>
    <col min="13369" max="13369" width="21.88671875" style="1" customWidth="1"/>
    <col min="13370" max="13561" width="11.44140625" style="1"/>
    <col min="13562" max="13562" width="21.88671875" style="1" customWidth="1"/>
    <col min="13563" max="13563" width="13.88671875" style="1" customWidth="1"/>
    <col min="13564" max="13564" width="38.6640625" style="1" customWidth="1"/>
    <col min="13565" max="13565" width="3" style="1" bestFit="1" customWidth="1"/>
    <col min="13566" max="13566" width="32.33203125" style="1" customWidth="1"/>
    <col min="13567" max="13567" width="46.33203125" style="1" customWidth="1"/>
    <col min="13568" max="13568" width="19" style="1" customWidth="1"/>
    <col min="13569" max="13569" width="0" style="1" hidden="1" customWidth="1"/>
    <col min="13570" max="13570" width="17.6640625" style="1" customWidth="1"/>
    <col min="13571" max="13571" width="0" style="1" hidden="1" customWidth="1"/>
    <col min="13572" max="13572" width="22.33203125" style="1" customWidth="1"/>
    <col min="13573" max="13573" width="5.33203125" style="1" customWidth="1"/>
    <col min="13574" max="13574" width="36.33203125" style="1" customWidth="1"/>
    <col min="13575" max="13575" width="5.6640625" style="1" customWidth="1"/>
    <col min="13576" max="13576" width="0" style="1" hidden="1" customWidth="1"/>
    <col min="13577" max="13577" width="20.6640625" style="1" customWidth="1"/>
    <col min="13578" max="13578" width="4.88671875" style="1" customWidth="1"/>
    <col min="13579" max="13579" width="0" style="1" hidden="1" customWidth="1"/>
    <col min="13580" max="13580" width="24.6640625" style="1" customWidth="1"/>
    <col min="13581" max="13581" width="12.33203125" style="1" customWidth="1"/>
    <col min="13582" max="13582" width="0" style="1" hidden="1" customWidth="1"/>
    <col min="13583" max="13583" width="3.44140625" style="1" customWidth="1"/>
    <col min="13584" max="13584" width="0" style="1" hidden="1" customWidth="1"/>
    <col min="13585" max="13585" width="17.6640625" style="1" customWidth="1"/>
    <col min="13586" max="13586" width="3.44140625" style="1" customWidth="1"/>
    <col min="13587" max="13587" width="0" style="1" hidden="1" customWidth="1"/>
    <col min="13588" max="13588" width="23.6640625" style="1" customWidth="1"/>
    <col min="13589" max="13589" width="10" style="1" customWidth="1"/>
    <col min="13590" max="13590" width="0" style="1" hidden="1" customWidth="1"/>
    <col min="13591" max="13592" width="14.6640625" style="1" customWidth="1"/>
    <col min="13593" max="13593" width="12.88671875" style="1" customWidth="1"/>
    <col min="13594" max="13594" width="3.33203125" style="1" customWidth="1"/>
    <col min="13595" max="13595" width="30.33203125" style="1" customWidth="1"/>
    <col min="13596" max="13596" width="5" style="1" customWidth="1"/>
    <col min="13597" max="13597" width="0" style="1" hidden="1" customWidth="1"/>
    <col min="13598" max="13598" width="14.33203125" style="1" customWidth="1"/>
    <col min="13599" max="13599" width="5.6640625" style="1" customWidth="1"/>
    <col min="13600" max="13600" width="0" style="1" hidden="1" customWidth="1"/>
    <col min="13601" max="13601" width="17.33203125" style="1" customWidth="1"/>
    <col min="13602" max="13602" width="12.6640625" style="1" customWidth="1"/>
    <col min="13603" max="13603" width="0" style="1" hidden="1" customWidth="1"/>
    <col min="13604" max="13604" width="5.33203125" style="1" customWidth="1"/>
    <col min="13605" max="13605" width="0" style="1" hidden="1" customWidth="1"/>
    <col min="13606" max="13606" width="17" style="1" customWidth="1"/>
    <col min="13607" max="13607" width="6.33203125" style="1" customWidth="1"/>
    <col min="13608" max="13608" width="0" style="1" hidden="1" customWidth="1"/>
    <col min="13609" max="13609" width="14.33203125" style="1" customWidth="1"/>
    <col min="13610" max="13610" width="7.5546875" style="1" customWidth="1"/>
    <col min="13611" max="13611" width="0" style="1" hidden="1" customWidth="1"/>
    <col min="13612" max="13613" width="14.33203125" style="1" customWidth="1"/>
    <col min="13614" max="13614" width="20.88671875" style="1" customWidth="1"/>
    <col min="13615" max="13615" width="14.44140625" style="1" customWidth="1"/>
    <col min="13616" max="13616" width="15" style="1" customWidth="1"/>
    <col min="13617" max="13617" width="2.6640625" style="1" customWidth="1"/>
    <col min="13618" max="13618" width="11.6640625" style="1" customWidth="1"/>
    <col min="13619" max="13619" width="11.5546875" style="1" customWidth="1"/>
    <col min="13620" max="13620" width="2.33203125" style="1" customWidth="1"/>
    <col min="13621" max="13621" width="41" style="1" customWidth="1"/>
    <col min="13622" max="13622" width="14.33203125" style="1" customWidth="1"/>
    <col min="13623" max="13624" width="11.5546875" style="1" customWidth="1"/>
    <col min="13625" max="13625" width="21.88671875" style="1" customWidth="1"/>
    <col min="13626" max="13817" width="11.44140625" style="1"/>
    <col min="13818" max="13818" width="21.88671875" style="1" customWidth="1"/>
    <col min="13819" max="13819" width="13.88671875" style="1" customWidth="1"/>
    <col min="13820" max="13820" width="38.6640625" style="1" customWidth="1"/>
    <col min="13821" max="13821" width="3" style="1" bestFit="1" customWidth="1"/>
    <col min="13822" max="13822" width="32.33203125" style="1" customWidth="1"/>
    <col min="13823" max="13823" width="46.33203125" style="1" customWidth="1"/>
    <col min="13824" max="13824" width="19" style="1" customWidth="1"/>
    <col min="13825" max="13825" width="0" style="1" hidden="1" customWidth="1"/>
    <col min="13826" max="13826" width="17.6640625" style="1" customWidth="1"/>
    <col min="13827" max="13827" width="0" style="1" hidden="1" customWidth="1"/>
    <col min="13828" max="13828" width="22.33203125" style="1" customWidth="1"/>
    <col min="13829" max="13829" width="5.33203125" style="1" customWidth="1"/>
    <col min="13830" max="13830" width="36.33203125" style="1" customWidth="1"/>
    <col min="13831" max="13831" width="5.6640625" style="1" customWidth="1"/>
    <col min="13832" max="13832" width="0" style="1" hidden="1" customWidth="1"/>
    <col min="13833" max="13833" width="20.6640625" style="1" customWidth="1"/>
    <col min="13834" max="13834" width="4.88671875" style="1" customWidth="1"/>
    <col min="13835" max="13835" width="0" style="1" hidden="1" customWidth="1"/>
    <col min="13836" max="13836" width="24.6640625" style="1" customWidth="1"/>
    <col min="13837" max="13837" width="12.33203125" style="1" customWidth="1"/>
    <col min="13838" max="13838" width="0" style="1" hidden="1" customWidth="1"/>
    <col min="13839" max="13839" width="3.44140625" style="1" customWidth="1"/>
    <col min="13840" max="13840" width="0" style="1" hidden="1" customWidth="1"/>
    <col min="13841" max="13841" width="17.6640625" style="1" customWidth="1"/>
    <col min="13842" max="13842" width="3.44140625" style="1" customWidth="1"/>
    <col min="13843" max="13843" width="0" style="1" hidden="1" customWidth="1"/>
    <col min="13844" max="13844" width="23.6640625" style="1" customWidth="1"/>
    <col min="13845" max="13845" width="10" style="1" customWidth="1"/>
    <col min="13846" max="13846" width="0" style="1" hidden="1" customWidth="1"/>
    <col min="13847" max="13848" width="14.6640625" style="1" customWidth="1"/>
    <col min="13849" max="13849" width="12.88671875" style="1" customWidth="1"/>
    <col min="13850" max="13850" width="3.33203125" style="1" customWidth="1"/>
    <col min="13851" max="13851" width="30.33203125" style="1" customWidth="1"/>
    <col min="13852" max="13852" width="5" style="1" customWidth="1"/>
    <col min="13853" max="13853" width="0" style="1" hidden="1" customWidth="1"/>
    <col min="13854" max="13854" width="14.33203125" style="1" customWidth="1"/>
    <col min="13855" max="13855" width="5.6640625" style="1" customWidth="1"/>
    <col min="13856" max="13856" width="0" style="1" hidden="1" customWidth="1"/>
    <col min="13857" max="13857" width="17.33203125" style="1" customWidth="1"/>
    <col min="13858" max="13858" width="12.6640625" style="1" customWidth="1"/>
    <col min="13859" max="13859" width="0" style="1" hidden="1" customWidth="1"/>
    <col min="13860" max="13860" width="5.33203125" style="1" customWidth="1"/>
    <col min="13861" max="13861" width="0" style="1" hidden="1" customWidth="1"/>
    <col min="13862" max="13862" width="17" style="1" customWidth="1"/>
    <col min="13863" max="13863" width="6.33203125" style="1" customWidth="1"/>
    <col min="13864" max="13864" width="0" style="1" hidden="1" customWidth="1"/>
    <col min="13865" max="13865" width="14.33203125" style="1" customWidth="1"/>
    <col min="13866" max="13866" width="7.5546875" style="1" customWidth="1"/>
    <col min="13867" max="13867" width="0" style="1" hidden="1" customWidth="1"/>
    <col min="13868" max="13869" width="14.33203125" style="1" customWidth="1"/>
    <col min="13870" max="13870" width="20.88671875" style="1" customWidth="1"/>
    <col min="13871" max="13871" width="14.44140625" style="1" customWidth="1"/>
    <col min="13872" max="13872" width="15" style="1" customWidth="1"/>
    <col min="13873" max="13873" width="2.6640625" style="1" customWidth="1"/>
    <col min="13874" max="13874" width="11.6640625" style="1" customWidth="1"/>
    <col min="13875" max="13875" width="11.5546875" style="1" customWidth="1"/>
    <col min="13876" max="13876" width="2.33203125" style="1" customWidth="1"/>
    <col min="13877" max="13877" width="41" style="1" customWidth="1"/>
    <col min="13878" max="13878" width="14.33203125" style="1" customWidth="1"/>
    <col min="13879" max="13880" width="11.5546875" style="1" customWidth="1"/>
    <col min="13881" max="13881" width="21.88671875" style="1" customWidth="1"/>
    <col min="13882" max="14073" width="11.44140625" style="1"/>
    <col min="14074" max="14074" width="21.88671875" style="1" customWidth="1"/>
    <col min="14075" max="14075" width="13.88671875" style="1" customWidth="1"/>
    <col min="14076" max="14076" width="38.6640625" style="1" customWidth="1"/>
    <col min="14077" max="14077" width="3" style="1" bestFit="1" customWidth="1"/>
    <col min="14078" max="14078" width="32.33203125" style="1" customWidth="1"/>
    <col min="14079" max="14079" width="46.33203125" style="1" customWidth="1"/>
    <col min="14080" max="14080" width="19" style="1" customWidth="1"/>
    <col min="14081" max="14081" width="0" style="1" hidden="1" customWidth="1"/>
    <col min="14082" max="14082" width="17.6640625" style="1" customWidth="1"/>
    <col min="14083" max="14083" width="0" style="1" hidden="1" customWidth="1"/>
    <col min="14084" max="14084" width="22.33203125" style="1" customWidth="1"/>
    <col min="14085" max="14085" width="5.33203125" style="1" customWidth="1"/>
    <col min="14086" max="14086" width="36.33203125" style="1" customWidth="1"/>
    <col min="14087" max="14087" width="5.6640625" style="1" customWidth="1"/>
    <col min="14088" max="14088" width="0" style="1" hidden="1" customWidth="1"/>
    <col min="14089" max="14089" width="20.6640625" style="1" customWidth="1"/>
    <col min="14090" max="14090" width="4.88671875" style="1" customWidth="1"/>
    <col min="14091" max="14091" width="0" style="1" hidden="1" customWidth="1"/>
    <col min="14092" max="14092" width="24.6640625" style="1" customWidth="1"/>
    <col min="14093" max="14093" width="12.33203125" style="1" customWidth="1"/>
    <col min="14094" max="14094" width="0" style="1" hidden="1" customWidth="1"/>
    <col min="14095" max="14095" width="3.44140625" style="1" customWidth="1"/>
    <col min="14096" max="14096" width="0" style="1" hidden="1" customWidth="1"/>
    <col min="14097" max="14097" width="17.6640625" style="1" customWidth="1"/>
    <col min="14098" max="14098" width="3.44140625" style="1" customWidth="1"/>
    <col min="14099" max="14099" width="0" style="1" hidden="1" customWidth="1"/>
    <col min="14100" max="14100" width="23.6640625" style="1" customWidth="1"/>
    <col min="14101" max="14101" width="10" style="1" customWidth="1"/>
    <col min="14102" max="14102" width="0" style="1" hidden="1" customWidth="1"/>
    <col min="14103" max="14104" width="14.6640625" style="1" customWidth="1"/>
    <col min="14105" max="14105" width="12.88671875" style="1" customWidth="1"/>
    <col min="14106" max="14106" width="3.33203125" style="1" customWidth="1"/>
    <col min="14107" max="14107" width="30.33203125" style="1" customWidth="1"/>
    <col min="14108" max="14108" width="5" style="1" customWidth="1"/>
    <col min="14109" max="14109" width="0" style="1" hidden="1" customWidth="1"/>
    <col min="14110" max="14110" width="14.33203125" style="1" customWidth="1"/>
    <col min="14111" max="14111" width="5.6640625" style="1" customWidth="1"/>
    <col min="14112" max="14112" width="0" style="1" hidden="1" customWidth="1"/>
    <col min="14113" max="14113" width="17.33203125" style="1" customWidth="1"/>
    <col min="14114" max="14114" width="12.6640625" style="1" customWidth="1"/>
    <col min="14115" max="14115" width="0" style="1" hidden="1" customWidth="1"/>
    <col min="14116" max="14116" width="5.33203125" style="1" customWidth="1"/>
    <col min="14117" max="14117" width="0" style="1" hidden="1" customWidth="1"/>
    <col min="14118" max="14118" width="17" style="1" customWidth="1"/>
    <col min="14119" max="14119" width="6.33203125" style="1" customWidth="1"/>
    <col min="14120" max="14120" width="0" style="1" hidden="1" customWidth="1"/>
    <col min="14121" max="14121" width="14.33203125" style="1" customWidth="1"/>
    <col min="14122" max="14122" width="7.5546875" style="1" customWidth="1"/>
    <col min="14123" max="14123" width="0" style="1" hidden="1" customWidth="1"/>
    <col min="14124" max="14125" width="14.33203125" style="1" customWidth="1"/>
    <col min="14126" max="14126" width="20.88671875" style="1" customWidth="1"/>
    <col min="14127" max="14127" width="14.44140625" style="1" customWidth="1"/>
    <col min="14128" max="14128" width="15" style="1" customWidth="1"/>
    <col min="14129" max="14129" width="2.6640625" style="1" customWidth="1"/>
    <col min="14130" max="14130" width="11.6640625" style="1" customWidth="1"/>
    <col min="14131" max="14131" width="11.5546875" style="1" customWidth="1"/>
    <col min="14132" max="14132" width="2.33203125" style="1" customWidth="1"/>
    <col min="14133" max="14133" width="41" style="1" customWidth="1"/>
    <col min="14134" max="14134" width="14.33203125" style="1" customWidth="1"/>
    <col min="14135" max="14136" width="11.5546875" style="1" customWidth="1"/>
    <col min="14137" max="14137" width="21.88671875" style="1" customWidth="1"/>
    <col min="14138" max="14329" width="11.44140625" style="1"/>
    <col min="14330" max="14330" width="21.88671875" style="1" customWidth="1"/>
    <col min="14331" max="14331" width="13.88671875" style="1" customWidth="1"/>
    <col min="14332" max="14332" width="38.6640625" style="1" customWidth="1"/>
    <col min="14333" max="14333" width="3" style="1" bestFit="1" customWidth="1"/>
    <col min="14334" max="14334" width="32.33203125" style="1" customWidth="1"/>
    <col min="14335" max="14335" width="46.33203125" style="1" customWidth="1"/>
    <col min="14336" max="14336" width="19" style="1" customWidth="1"/>
    <col min="14337" max="14337" width="0" style="1" hidden="1" customWidth="1"/>
    <col min="14338" max="14338" width="17.6640625" style="1" customWidth="1"/>
    <col min="14339" max="14339" width="0" style="1" hidden="1" customWidth="1"/>
    <col min="14340" max="14340" width="22.33203125" style="1" customWidth="1"/>
    <col min="14341" max="14341" width="5.33203125" style="1" customWidth="1"/>
    <col min="14342" max="14342" width="36.33203125" style="1" customWidth="1"/>
    <col min="14343" max="14343" width="5.6640625" style="1" customWidth="1"/>
    <col min="14344" max="14344" width="0" style="1" hidden="1" customWidth="1"/>
    <col min="14345" max="14345" width="20.6640625" style="1" customWidth="1"/>
    <col min="14346" max="14346" width="4.88671875" style="1" customWidth="1"/>
    <col min="14347" max="14347" width="0" style="1" hidden="1" customWidth="1"/>
    <col min="14348" max="14348" width="24.6640625" style="1" customWidth="1"/>
    <col min="14349" max="14349" width="12.33203125" style="1" customWidth="1"/>
    <col min="14350" max="14350" width="0" style="1" hidden="1" customWidth="1"/>
    <col min="14351" max="14351" width="3.44140625" style="1" customWidth="1"/>
    <col min="14352" max="14352" width="0" style="1" hidden="1" customWidth="1"/>
    <col min="14353" max="14353" width="17.6640625" style="1" customWidth="1"/>
    <col min="14354" max="14354" width="3.44140625" style="1" customWidth="1"/>
    <col min="14355" max="14355" width="0" style="1" hidden="1" customWidth="1"/>
    <col min="14356" max="14356" width="23.6640625" style="1" customWidth="1"/>
    <col min="14357" max="14357" width="10" style="1" customWidth="1"/>
    <col min="14358" max="14358" width="0" style="1" hidden="1" customWidth="1"/>
    <col min="14359" max="14360" width="14.6640625" style="1" customWidth="1"/>
    <col min="14361" max="14361" width="12.88671875" style="1" customWidth="1"/>
    <col min="14362" max="14362" width="3.33203125" style="1" customWidth="1"/>
    <col min="14363" max="14363" width="30.33203125" style="1" customWidth="1"/>
    <col min="14364" max="14364" width="5" style="1" customWidth="1"/>
    <col min="14365" max="14365" width="0" style="1" hidden="1" customWidth="1"/>
    <col min="14366" max="14366" width="14.33203125" style="1" customWidth="1"/>
    <col min="14367" max="14367" width="5.6640625" style="1" customWidth="1"/>
    <col min="14368" max="14368" width="0" style="1" hidden="1" customWidth="1"/>
    <col min="14369" max="14369" width="17.33203125" style="1" customWidth="1"/>
    <col min="14370" max="14370" width="12.6640625" style="1" customWidth="1"/>
    <col min="14371" max="14371" width="0" style="1" hidden="1" customWidth="1"/>
    <col min="14372" max="14372" width="5.33203125" style="1" customWidth="1"/>
    <col min="14373" max="14373" width="0" style="1" hidden="1" customWidth="1"/>
    <col min="14374" max="14374" width="17" style="1" customWidth="1"/>
    <col min="14375" max="14375" width="6.33203125" style="1" customWidth="1"/>
    <col min="14376" max="14376" width="0" style="1" hidden="1" customWidth="1"/>
    <col min="14377" max="14377" width="14.33203125" style="1" customWidth="1"/>
    <col min="14378" max="14378" width="7.5546875" style="1" customWidth="1"/>
    <col min="14379" max="14379" width="0" style="1" hidden="1" customWidth="1"/>
    <col min="14380" max="14381" width="14.33203125" style="1" customWidth="1"/>
    <col min="14382" max="14382" width="20.88671875" style="1" customWidth="1"/>
    <col min="14383" max="14383" width="14.44140625" style="1" customWidth="1"/>
    <col min="14384" max="14384" width="15" style="1" customWidth="1"/>
    <col min="14385" max="14385" width="2.6640625" style="1" customWidth="1"/>
    <col min="14386" max="14386" width="11.6640625" style="1" customWidth="1"/>
    <col min="14387" max="14387" width="11.5546875" style="1" customWidth="1"/>
    <col min="14388" max="14388" width="2.33203125" style="1" customWidth="1"/>
    <col min="14389" max="14389" width="41" style="1" customWidth="1"/>
    <col min="14390" max="14390" width="14.33203125" style="1" customWidth="1"/>
    <col min="14391" max="14392" width="11.5546875" style="1" customWidth="1"/>
    <col min="14393" max="14393" width="21.88671875" style="1" customWidth="1"/>
    <col min="14394" max="14585" width="11.44140625" style="1"/>
    <col min="14586" max="14586" width="21.88671875" style="1" customWidth="1"/>
    <col min="14587" max="14587" width="13.88671875" style="1" customWidth="1"/>
    <col min="14588" max="14588" width="38.6640625" style="1" customWidth="1"/>
    <col min="14589" max="14589" width="3" style="1" bestFit="1" customWidth="1"/>
    <col min="14590" max="14590" width="32.33203125" style="1" customWidth="1"/>
    <col min="14591" max="14591" width="46.33203125" style="1" customWidth="1"/>
    <col min="14592" max="14592" width="19" style="1" customWidth="1"/>
    <col min="14593" max="14593" width="0" style="1" hidden="1" customWidth="1"/>
    <col min="14594" max="14594" width="17.6640625" style="1" customWidth="1"/>
    <col min="14595" max="14595" width="0" style="1" hidden="1" customWidth="1"/>
    <col min="14596" max="14596" width="22.33203125" style="1" customWidth="1"/>
    <col min="14597" max="14597" width="5.33203125" style="1" customWidth="1"/>
    <col min="14598" max="14598" width="36.33203125" style="1" customWidth="1"/>
    <col min="14599" max="14599" width="5.6640625" style="1" customWidth="1"/>
    <col min="14600" max="14600" width="0" style="1" hidden="1" customWidth="1"/>
    <col min="14601" max="14601" width="20.6640625" style="1" customWidth="1"/>
    <col min="14602" max="14602" width="4.88671875" style="1" customWidth="1"/>
    <col min="14603" max="14603" width="0" style="1" hidden="1" customWidth="1"/>
    <col min="14604" max="14604" width="24.6640625" style="1" customWidth="1"/>
    <col min="14605" max="14605" width="12.33203125" style="1" customWidth="1"/>
    <col min="14606" max="14606" width="0" style="1" hidden="1" customWidth="1"/>
    <col min="14607" max="14607" width="3.44140625" style="1" customWidth="1"/>
    <col min="14608" max="14608" width="0" style="1" hidden="1" customWidth="1"/>
    <col min="14609" max="14609" width="17.6640625" style="1" customWidth="1"/>
    <col min="14610" max="14610" width="3.44140625" style="1" customWidth="1"/>
    <col min="14611" max="14611" width="0" style="1" hidden="1" customWidth="1"/>
    <col min="14612" max="14612" width="23.6640625" style="1" customWidth="1"/>
    <col min="14613" max="14613" width="10" style="1" customWidth="1"/>
    <col min="14614" max="14614" width="0" style="1" hidden="1" customWidth="1"/>
    <col min="14615" max="14616" width="14.6640625" style="1" customWidth="1"/>
    <col min="14617" max="14617" width="12.88671875" style="1" customWidth="1"/>
    <col min="14618" max="14618" width="3.33203125" style="1" customWidth="1"/>
    <col min="14619" max="14619" width="30.33203125" style="1" customWidth="1"/>
    <col min="14620" max="14620" width="5" style="1" customWidth="1"/>
    <col min="14621" max="14621" width="0" style="1" hidden="1" customWidth="1"/>
    <col min="14622" max="14622" width="14.33203125" style="1" customWidth="1"/>
    <col min="14623" max="14623" width="5.6640625" style="1" customWidth="1"/>
    <col min="14624" max="14624" width="0" style="1" hidden="1" customWidth="1"/>
    <col min="14625" max="14625" width="17.33203125" style="1" customWidth="1"/>
    <col min="14626" max="14626" width="12.6640625" style="1" customWidth="1"/>
    <col min="14627" max="14627" width="0" style="1" hidden="1" customWidth="1"/>
    <col min="14628" max="14628" width="5.33203125" style="1" customWidth="1"/>
    <col min="14629" max="14629" width="0" style="1" hidden="1" customWidth="1"/>
    <col min="14630" max="14630" width="17" style="1" customWidth="1"/>
    <col min="14631" max="14631" width="6.33203125" style="1" customWidth="1"/>
    <col min="14632" max="14632" width="0" style="1" hidden="1" customWidth="1"/>
    <col min="14633" max="14633" width="14.33203125" style="1" customWidth="1"/>
    <col min="14634" max="14634" width="7.5546875" style="1" customWidth="1"/>
    <col min="14635" max="14635" width="0" style="1" hidden="1" customWidth="1"/>
    <col min="14636" max="14637" width="14.33203125" style="1" customWidth="1"/>
    <col min="14638" max="14638" width="20.88671875" style="1" customWidth="1"/>
    <col min="14639" max="14639" width="14.44140625" style="1" customWidth="1"/>
    <col min="14640" max="14640" width="15" style="1" customWidth="1"/>
    <col min="14641" max="14641" width="2.6640625" style="1" customWidth="1"/>
    <col min="14642" max="14642" width="11.6640625" style="1" customWidth="1"/>
    <col min="14643" max="14643" width="11.5546875" style="1" customWidth="1"/>
    <col min="14644" max="14644" width="2.33203125" style="1" customWidth="1"/>
    <col min="14645" max="14645" width="41" style="1" customWidth="1"/>
    <col min="14646" max="14646" width="14.33203125" style="1" customWidth="1"/>
    <col min="14647" max="14648" width="11.5546875" style="1" customWidth="1"/>
    <col min="14649" max="14649" width="21.88671875" style="1" customWidth="1"/>
    <col min="14650" max="14841" width="11.44140625" style="1"/>
    <col min="14842" max="14842" width="21.88671875" style="1" customWidth="1"/>
    <col min="14843" max="14843" width="13.88671875" style="1" customWidth="1"/>
    <col min="14844" max="14844" width="38.6640625" style="1" customWidth="1"/>
    <col min="14845" max="14845" width="3" style="1" bestFit="1" customWidth="1"/>
    <col min="14846" max="14846" width="32.33203125" style="1" customWidth="1"/>
    <col min="14847" max="14847" width="46.33203125" style="1" customWidth="1"/>
    <col min="14848" max="14848" width="19" style="1" customWidth="1"/>
    <col min="14849" max="14849" width="0" style="1" hidden="1" customWidth="1"/>
    <col min="14850" max="14850" width="17.6640625" style="1" customWidth="1"/>
    <col min="14851" max="14851" width="0" style="1" hidden="1" customWidth="1"/>
    <col min="14852" max="14852" width="22.33203125" style="1" customWidth="1"/>
    <col min="14853" max="14853" width="5.33203125" style="1" customWidth="1"/>
    <col min="14854" max="14854" width="36.33203125" style="1" customWidth="1"/>
    <col min="14855" max="14855" width="5.6640625" style="1" customWidth="1"/>
    <col min="14856" max="14856" width="0" style="1" hidden="1" customWidth="1"/>
    <col min="14857" max="14857" width="20.6640625" style="1" customWidth="1"/>
    <col min="14858" max="14858" width="4.88671875" style="1" customWidth="1"/>
    <col min="14859" max="14859" width="0" style="1" hidden="1" customWidth="1"/>
    <col min="14860" max="14860" width="24.6640625" style="1" customWidth="1"/>
    <col min="14861" max="14861" width="12.33203125" style="1" customWidth="1"/>
    <col min="14862" max="14862" width="0" style="1" hidden="1" customWidth="1"/>
    <col min="14863" max="14863" width="3.44140625" style="1" customWidth="1"/>
    <col min="14864" max="14864" width="0" style="1" hidden="1" customWidth="1"/>
    <col min="14865" max="14865" width="17.6640625" style="1" customWidth="1"/>
    <col min="14866" max="14866" width="3.44140625" style="1" customWidth="1"/>
    <col min="14867" max="14867" width="0" style="1" hidden="1" customWidth="1"/>
    <col min="14868" max="14868" width="23.6640625" style="1" customWidth="1"/>
    <col min="14869" max="14869" width="10" style="1" customWidth="1"/>
    <col min="14870" max="14870" width="0" style="1" hidden="1" customWidth="1"/>
    <col min="14871" max="14872" width="14.6640625" style="1" customWidth="1"/>
    <col min="14873" max="14873" width="12.88671875" style="1" customWidth="1"/>
    <col min="14874" max="14874" width="3.33203125" style="1" customWidth="1"/>
    <col min="14875" max="14875" width="30.33203125" style="1" customWidth="1"/>
    <col min="14876" max="14876" width="5" style="1" customWidth="1"/>
    <col min="14877" max="14877" width="0" style="1" hidden="1" customWidth="1"/>
    <col min="14878" max="14878" width="14.33203125" style="1" customWidth="1"/>
    <col min="14879" max="14879" width="5.6640625" style="1" customWidth="1"/>
    <col min="14880" max="14880" width="0" style="1" hidden="1" customWidth="1"/>
    <col min="14881" max="14881" width="17.33203125" style="1" customWidth="1"/>
    <col min="14882" max="14882" width="12.6640625" style="1" customWidth="1"/>
    <col min="14883" max="14883" width="0" style="1" hidden="1" customWidth="1"/>
    <col min="14884" max="14884" width="5.33203125" style="1" customWidth="1"/>
    <col min="14885" max="14885" width="0" style="1" hidden="1" customWidth="1"/>
    <col min="14886" max="14886" width="17" style="1" customWidth="1"/>
    <col min="14887" max="14887" width="6.33203125" style="1" customWidth="1"/>
    <col min="14888" max="14888" width="0" style="1" hidden="1" customWidth="1"/>
    <col min="14889" max="14889" width="14.33203125" style="1" customWidth="1"/>
    <col min="14890" max="14890" width="7.5546875" style="1" customWidth="1"/>
    <col min="14891" max="14891" width="0" style="1" hidden="1" customWidth="1"/>
    <col min="14892" max="14893" width="14.33203125" style="1" customWidth="1"/>
    <col min="14894" max="14894" width="20.88671875" style="1" customWidth="1"/>
    <col min="14895" max="14895" width="14.44140625" style="1" customWidth="1"/>
    <col min="14896" max="14896" width="15" style="1" customWidth="1"/>
    <col min="14897" max="14897" width="2.6640625" style="1" customWidth="1"/>
    <col min="14898" max="14898" width="11.6640625" style="1" customWidth="1"/>
    <col min="14899" max="14899" width="11.5546875" style="1" customWidth="1"/>
    <col min="14900" max="14900" width="2.33203125" style="1" customWidth="1"/>
    <col min="14901" max="14901" width="41" style="1" customWidth="1"/>
    <col min="14902" max="14902" width="14.33203125" style="1" customWidth="1"/>
    <col min="14903" max="14904" width="11.5546875" style="1" customWidth="1"/>
    <col min="14905" max="14905" width="21.88671875" style="1" customWidth="1"/>
    <col min="14906" max="15097" width="11.44140625" style="1"/>
    <col min="15098" max="15098" width="21.88671875" style="1" customWidth="1"/>
    <col min="15099" max="15099" width="13.88671875" style="1" customWidth="1"/>
    <col min="15100" max="15100" width="38.6640625" style="1" customWidth="1"/>
    <col min="15101" max="15101" width="3" style="1" bestFit="1" customWidth="1"/>
    <col min="15102" max="15102" width="32.33203125" style="1" customWidth="1"/>
    <col min="15103" max="15103" width="46.33203125" style="1" customWidth="1"/>
    <col min="15104" max="15104" width="19" style="1" customWidth="1"/>
    <col min="15105" max="15105" width="0" style="1" hidden="1" customWidth="1"/>
    <col min="15106" max="15106" width="17.6640625" style="1" customWidth="1"/>
    <col min="15107" max="15107" width="0" style="1" hidden="1" customWidth="1"/>
    <col min="15108" max="15108" width="22.33203125" style="1" customWidth="1"/>
    <col min="15109" max="15109" width="5.33203125" style="1" customWidth="1"/>
    <col min="15110" max="15110" width="36.33203125" style="1" customWidth="1"/>
    <col min="15111" max="15111" width="5.6640625" style="1" customWidth="1"/>
    <col min="15112" max="15112" width="0" style="1" hidden="1" customWidth="1"/>
    <col min="15113" max="15113" width="20.6640625" style="1" customWidth="1"/>
    <col min="15114" max="15114" width="4.88671875" style="1" customWidth="1"/>
    <col min="15115" max="15115" width="0" style="1" hidden="1" customWidth="1"/>
    <col min="15116" max="15116" width="24.6640625" style="1" customWidth="1"/>
    <col min="15117" max="15117" width="12.33203125" style="1" customWidth="1"/>
    <col min="15118" max="15118" width="0" style="1" hidden="1" customWidth="1"/>
    <col min="15119" max="15119" width="3.44140625" style="1" customWidth="1"/>
    <col min="15120" max="15120" width="0" style="1" hidden="1" customWidth="1"/>
    <col min="15121" max="15121" width="17.6640625" style="1" customWidth="1"/>
    <col min="15122" max="15122" width="3.44140625" style="1" customWidth="1"/>
    <col min="15123" max="15123" width="0" style="1" hidden="1" customWidth="1"/>
    <col min="15124" max="15124" width="23.6640625" style="1" customWidth="1"/>
    <col min="15125" max="15125" width="10" style="1" customWidth="1"/>
    <col min="15126" max="15126" width="0" style="1" hidden="1" customWidth="1"/>
    <col min="15127" max="15128" width="14.6640625" style="1" customWidth="1"/>
    <col min="15129" max="15129" width="12.88671875" style="1" customWidth="1"/>
    <col min="15130" max="15130" width="3.33203125" style="1" customWidth="1"/>
    <col min="15131" max="15131" width="30.33203125" style="1" customWidth="1"/>
    <col min="15132" max="15132" width="5" style="1" customWidth="1"/>
    <col min="15133" max="15133" width="0" style="1" hidden="1" customWidth="1"/>
    <col min="15134" max="15134" width="14.33203125" style="1" customWidth="1"/>
    <col min="15135" max="15135" width="5.6640625" style="1" customWidth="1"/>
    <col min="15136" max="15136" width="0" style="1" hidden="1" customWidth="1"/>
    <col min="15137" max="15137" width="17.33203125" style="1" customWidth="1"/>
    <col min="15138" max="15138" width="12.6640625" style="1" customWidth="1"/>
    <col min="15139" max="15139" width="0" style="1" hidden="1" customWidth="1"/>
    <col min="15140" max="15140" width="5.33203125" style="1" customWidth="1"/>
    <col min="15141" max="15141" width="0" style="1" hidden="1" customWidth="1"/>
    <col min="15142" max="15142" width="17" style="1" customWidth="1"/>
    <col min="15143" max="15143" width="6.33203125" style="1" customWidth="1"/>
    <col min="15144" max="15144" width="0" style="1" hidden="1" customWidth="1"/>
    <col min="15145" max="15145" width="14.33203125" style="1" customWidth="1"/>
    <col min="15146" max="15146" width="7.5546875" style="1" customWidth="1"/>
    <col min="15147" max="15147" width="0" style="1" hidden="1" customWidth="1"/>
    <col min="15148" max="15149" width="14.33203125" style="1" customWidth="1"/>
    <col min="15150" max="15150" width="20.88671875" style="1" customWidth="1"/>
    <col min="15151" max="15151" width="14.44140625" style="1" customWidth="1"/>
    <col min="15152" max="15152" width="15" style="1" customWidth="1"/>
    <col min="15153" max="15153" width="2.6640625" style="1" customWidth="1"/>
    <col min="15154" max="15154" width="11.6640625" style="1" customWidth="1"/>
    <col min="15155" max="15155" width="11.5546875" style="1" customWidth="1"/>
    <col min="15156" max="15156" width="2.33203125" style="1" customWidth="1"/>
    <col min="15157" max="15157" width="41" style="1" customWidth="1"/>
    <col min="15158" max="15158" width="14.33203125" style="1" customWidth="1"/>
    <col min="15159" max="15160" width="11.5546875" style="1" customWidth="1"/>
    <col min="15161" max="15161" width="21.88671875" style="1" customWidth="1"/>
    <col min="15162" max="15353" width="11.44140625" style="1"/>
    <col min="15354" max="15354" width="21.88671875" style="1" customWidth="1"/>
    <col min="15355" max="15355" width="13.88671875" style="1" customWidth="1"/>
    <col min="15356" max="15356" width="38.6640625" style="1" customWidth="1"/>
    <col min="15357" max="15357" width="3" style="1" bestFit="1" customWidth="1"/>
    <col min="15358" max="15358" width="32.33203125" style="1" customWidth="1"/>
    <col min="15359" max="15359" width="46.33203125" style="1" customWidth="1"/>
    <col min="15360" max="15360" width="19" style="1" customWidth="1"/>
    <col min="15361" max="15361" width="0" style="1" hidden="1" customWidth="1"/>
    <col min="15362" max="15362" width="17.6640625" style="1" customWidth="1"/>
    <col min="15363" max="15363" width="0" style="1" hidden="1" customWidth="1"/>
    <col min="15364" max="15364" width="22.33203125" style="1" customWidth="1"/>
    <col min="15365" max="15365" width="5.33203125" style="1" customWidth="1"/>
    <col min="15366" max="15366" width="36.33203125" style="1" customWidth="1"/>
    <col min="15367" max="15367" width="5.6640625" style="1" customWidth="1"/>
    <col min="15368" max="15368" width="0" style="1" hidden="1" customWidth="1"/>
    <col min="15369" max="15369" width="20.6640625" style="1" customWidth="1"/>
    <col min="15370" max="15370" width="4.88671875" style="1" customWidth="1"/>
    <col min="15371" max="15371" width="0" style="1" hidden="1" customWidth="1"/>
    <col min="15372" max="15372" width="24.6640625" style="1" customWidth="1"/>
    <col min="15373" max="15373" width="12.33203125" style="1" customWidth="1"/>
    <col min="15374" max="15374" width="0" style="1" hidden="1" customWidth="1"/>
    <col min="15375" max="15375" width="3.44140625" style="1" customWidth="1"/>
    <col min="15376" max="15376" width="0" style="1" hidden="1" customWidth="1"/>
    <col min="15377" max="15377" width="17.6640625" style="1" customWidth="1"/>
    <col min="15378" max="15378" width="3.44140625" style="1" customWidth="1"/>
    <col min="15379" max="15379" width="0" style="1" hidden="1" customWidth="1"/>
    <col min="15380" max="15380" width="23.6640625" style="1" customWidth="1"/>
    <col min="15381" max="15381" width="10" style="1" customWidth="1"/>
    <col min="15382" max="15382" width="0" style="1" hidden="1" customWidth="1"/>
    <col min="15383" max="15384" width="14.6640625" style="1" customWidth="1"/>
    <col min="15385" max="15385" width="12.88671875" style="1" customWidth="1"/>
    <col min="15386" max="15386" width="3.33203125" style="1" customWidth="1"/>
    <col min="15387" max="15387" width="30.33203125" style="1" customWidth="1"/>
    <col min="15388" max="15388" width="5" style="1" customWidth="1"/>
    <col min="15389" max="15389" width="0" style="1" hidden="1" customWidth="1"/>
    <col min="15390" max="15390" width="14.33203125" style="1" customWidth="1"/>
    <col min="15391" max="15391" width="5.6640625" style="1" customWidth="1"/>
    <col min="15392" max="15392" width="0" style="1" hidden="1" customWidth="1"/>
    <col min="15393" max="15393" width="17.33203125" style="1" customWidth="1"/>
    <col min="15394" max="15394" width="12.6640625" style="1" customWidth="1"/>
    <col min="15395" max="15395" width="0" style="1" hidden="1" customWidth="1"/>
    <col min="15396" max="15396" width="5.33203125" style="1" customWidth="1"/>
    <col min="15397" max="15397" width="0" style="1" hidden="1" customWidth="1"/>
    <col min="15398" max="15398" width="17" style="1" customWidth="1"/>
    <col min="15399" max="15399" width="6.33203125" style="1" customWidth="1"/>
    <col min="15400" max="15400" width="0" style="1" hidden="1" customWidth="1"/>
    <col min="15401" max="15401" width="14.33203125" style="1" customWidth="1"/>
    <col min="15402" max="15402" width="7.5546875" style="1" customWidth="1"/>
    <col min="15403" max="15403" width="0" style="1" hidden="1" customWidth="1"/>
    <col min="15404" max="15405" width="14.33203125" style="1" customWidth="1"/>
    <col min="15406" max="15406" width="20.88671875" style="1" customWidth="1"/>
    <col min="15407" max="15407" width="14.44140625" style="1" customWidth="1"/>
    <col min="15408" max="15408" width="15" style="1" customWidth="1"/>
    <col min="15409" max="15409" width="2.6640625" style="1" customWidth="1"/>
    <col min="15410" max="15410" width="11.6640625" style="1" customWidth="1"/>
    <col min="15411" max="15411" width="11.5546875" style="1" customWidth="1"/>
    <col min="15412" max="15412" width="2.33203125" style="1" customWidth="1"/>
    <col min="15413" max="15413" width="41" style="1" customWidth="1"/>
    <col min="15414" max="15414" width="14.33203125" style="1" customWidth="1"/>
    <col min="15415" max="15416" width="11.5546875" style="1" customWidth="1"/>
    <col min="15417" max="15417" width="21.88671875" style="1" customWidth="1"/>
    <col min="15418" max="15609" width="11.44140625" style="1"/>
    <col min="15610" max="15610" width="21.88671875" style="1" customWidth="1"/>
    <col min="15611" max="15611" width="13.88671875" style="1" customWidth="1"/>
    <col min="15612" max="15612" width="38.6640625" style="1" customWidth="1"/>
    <col min="15613" max="15613" width="3" style="1" bestFit="1" customWidth="1"/>
    <col min="15614" max="15614" width="32.33203125" style="1" customWidth="1"/>
    <col min="15615" max="15615" width="46.33203125" style="1" customWidth="1"/>
    <col min="15616" max="15616" width="19" style="1" customWidth="1"/>
    <col min="15617" max="15617" width="0" style="1" hidden="1" customWidth="1"/>
    <col min="15618" max="15618" width="17.6640625" style="1" customWidth="1"/>
    <col min="15619" max="15619" width="0" style="1" hidden="1" customWidth="1"/>
    <col min="15620" max="15620" width="22.33203125" style="1" customWidth="1"/>
    <col min="15621" max="15621" width="5.33203125" style="1" customWidth="1"/>
    <col min="15622" max="15622" width="36.33203125" style="1" customWidth="1"/>
    <col min="15623" max="15623" width="5.6640625" style="1" customWidth="1"/>
    <col min="15624" max="15624" width="0" style="1" hidden="1" customWidth="1"/>
    <col min="15625" max="15625" width="20.6640625" style="1" customWidth="1"/>
    <col min="15626" max="15626" width="4.88671875" style="1" customWidth="1"/>
    <col min="15627" max="15627" width="0" style="1" hidden="1" customWidth="1"/>
    <col min="15628" max="15628" width="24.6640625" style="1" customWidth="1"/>
    <col min="15629" max="15629" width="12.33203125" style="1" customWidth="1"/>
    <col min="15630" max="15630" width="0" style="1" hidden="1" customWidth="1"/>
    <col min="15631" max="15631" width="3.44140625" style="1" customWidth="1"/>
    <col min="15632" max="15632" width="0" style="1" hidden="1" customWidth="1"/>
    <col min="15633" max="15633" width="17.6640625" style="1" customWidth="1"/>
    <col min="15634" max="15634" width="3.44140625" style="1" customWidth="1"/>
    <col min="15635" max="15635" width="0" style="1" hidden="1" customWidth="1"/>
    <col min="15636" max="15636" width="23.6640625" style="1" customWidth="1"/>
    <col min="15637" max="15637" width="10" style="1" customWidth="1"/>
    <col min="15638" max="15638" width="0" style="1" hidden="1" customWidth="1"/>
    <col min="15639" max="15640" width="14.6640625" style="1" customWidth="1"/>
    <col min="15641" max="15641" width="12.88671875" style="1" customWidth="1"/>
    <col min="15642" max="15642" width="3.33203125" style="1" customWidth="1"/>
    <col min="15643" max="15643" width="30.33203125" style="1" customWidth="1"/>
    <col min="15644" max="15644" width="5" style="1" customWidth="1"/>
    <col min="15645" max="15645" width="0" style="1" hidden="1" customWidth="1"/>
    <col min="15646" max="15646" width="14.33203125" style="1" customWidth="1"/>
    <col min="15647" max="15647" width="5.6640625" style="1" customWidth="1"/>
    <col min="15648" max="15648" width="0" style="1" hidden="1" customWidth="1"/>
    <col min="15649" max="15649" width="17.33203125" style="1" customWidth="1"/>
    <col min="15650" max="15650" width="12.6640625" style="1" customWidth="1"/>
    <col min="15651" max="15651" width="0" style="1" hidden="1" customWidth="1"/>
    <col min="15652" max="15652" width="5.33203125" style="1" customWidth="1"/>
    <col min="15653" max="15653" width="0" style="1" hidden="1" customWidth="1"/>
    <col min="15654" max="15654" width="17" style="1" customWidth="1"/>
    <col min="15655" max="15655" width="6.33203125" style="1" customWidth="1"/>
    <col min="15656" max="15656" width="0" style="1" hidden="1" customWidth="1"/>
    <col min="15657" max="15657" width="14.33203125" style="1" customWidth="1"/>
    <col min="15658" max="15658" width="7.5546875" style="1" customWidth="1"/>
    <col min="15659" max="15659" width="0" style="1" hidden="1" customWidth="1"/>
    <col min="15660" max="15661" width="14.33203125" style="1" customWidth="1"/>
    <col min="15662" max="15662" width="20.88671875" style="1" customWidth="1"/>
    <col min="15663" max="15663" width="14.44140625" style="1" customWidth="1"/>
    <col min="15664" max="15664" width="15" style="1" customWidth="1"/>
    <col min="15665" max="15665" width="2.6640625" style="1" customWidth="1"/>
    <col min="15666" max="15666" width="11.6640625" style="1" customWidth="1"/>
    <col min="15667" max="15667" width="11.5546875" style="1" customWidth="1"/>
    <col min="15668" max="15668" width="2.33203125" style="1" customWidth="1"/>
    <col min="15669" max="15669" width="41" style="1" customWidth="1"/>
    <col min="15670" max="15670" width="14.33203125" style="1" customWidth="1"/>
    <col min="15671" max="15672" width="11.5546875" style="1" customWidth="1"/>
    <col min="15673" max="15673" width="21.88671875" style="1" customWidth="1"/>
    <col min="15674" max="15865" width="11.44140625" style="1"/>
    <col min="15866" max="15866" width="21.88671875" style="1" customWidth="1"/>
    <col min="15867" max="15867" width="13.88671875" style="1" customWidth="1"/>
    <col min="15868" max="15868" width="38.6640625" style="1" customWidth="1"/>
    <col min="15869" max="15869" width="3" style="1" bestFit="1" customWidth="1"/>
    <col min="15870" max="15870" width="32.33203125" style="1" customWidth="1"/>
    <col min="15871" max="15871" width="46.33203125" style="1" customWidth="1"/>
    <col min="15872" max="15872" width="19" style="1" customWidth="1"/>
    <col min="15873" max="15873" width="0" style="1" hidden="1" customWidth="1"/>
    <col min="15874" max="15874" width="17.6640625" style="1" customWidth="1"/>
    <col min="15875" max="15875" width="0" style="1" hidden="1" customWidth="1"/>
    <col min="15876" max="15876" width="22.33203125" style="1" customWidth="1"/>
    <col min="15877" max="15877" width="5.33203125" style="1" customWidth="1"/>
    <col min="15878" max="15878" width="36.33203125" style="1" customWidth="1"/>
    <col min="15879" max="15879" width="5.6640625" style="1" customWidth="1"/>
    <col min="15880" max="15880" width="0" style="1" hidden="1" customWidth="1"/>
    <col min="15881" max="15881" width="20.6640625" style="1" customWidth="1"/>
    <col min="15882" max="15882" width="4.88671875" style="1" customWidth="1"/>
    <col min="15883" max="15883" width="0" style="1" hidden="1" customWidth="1"/>
    <col min="15884" max="15884" width="24.6640625" style="1" customWidth="1"/>
    <col min="15885" max="15885" width="12.33203125" style="1" customWidth="1"/>
    <col min="15886" max="15886" width="0" style="1" hidden="1" customWidth="1"/>
    <col min="15887" max="15887" width="3.44140625" style="1" customWidth="1"/>
    <col min="15888" max="15888" width="0" style="1" hidden="1" customWidth="1"/>
    <col min="15889" max="15889" width="17.6640625" style="1" customWidth="1"/>
    <col min="15890" max="15890" width="3.44140625" style="1" customWidth="1"/>
    <col min="15891" max="15891" width="0" style="1" hidden="1" customWidth="1"/>
    <col min="15892" max="15892" width="23.6640625" style="1" customWidth="1"/>
    <col min="15893" max="15893" width="10" style="1" customWidth="1"/>
    <col min="15894" max="15894" width="0" style="1" hidden="1" customWidth="1"/>
    <col min="15895" max="15896" width="14.6640625" style="1" customWidth="1"/>
    <col min="15897" max="15897" width="12.88671875" style="1" customWidth="1"/>
    <col min="15898" max="15898" width="3.33203125" style="1" customWidth="1"/>
    <col min="15899" max="15899" width="30.33203125" style="1" customWidth="1"/>
    <col min="15900" max="15900" width="5" style="1" customWidth="1"/>
    <col min="15901" max="15901" width="0" style="1" hidden="1" customWidth="1"/>
    <col min="15902" max="15902" width="14.33203125" style="1" customWidth="1"/>
    <col min="15903" max="15903" width="5.6640625" style="1" customWidth="1"/>
    <col min="15904" max="15904" width="0" style="1" hidden="1" customWidth="1"/>
    <col min="15905" max="15905" width="17.33203125" style="1" customWidth="1"/>
    <col min="15906" max="15906" width="12.6640625" style="1" customWidth="1"/>
    <col min="15907" max="15907" width="0" style="1" hidden="1" customWidth="1"/>
    <col min="15908" max="15908" width="5.33203125" style="1" customWidth="1"/>
    <col min="15909" max="15909" width="0" style="1" hidden="1" customWidth="1"/>
    <col min="15910" max="15910" width="17" style="1" customWidth="1"/>
    <col min="15911" max="15911" width="6.33203125" style="1" customWidth="1"/>
    <col min="15912" max="15912" width="0" style="1" hidden="1" customWidth="1"/>
    <col min="15913" max="15913" width="14.33203125" style="1" customWidth="1"/>
    <col min="15914" max="15914" width="7.5546875" style="1" customWidth="1"/>
    <col min="15915" max="15915" width="0" style="1" hidden="1" customWidth="1"/>
    <col min="15916" max="15917" width="14.33203125" style="1" customWidth="1"/>
    <col min="15918" max="15918" width="20.88671875" style="1" customWidth="1"/>
    <col min="15919" max="15919" width="14.44140625" style="1" customWidth="1"/>
    <col min="15920" max="15920" width="15" style="1" customWidth="1"/>
    <col min="15921" max="15921" width="2.6640625" style="1" customWidth="1"/>
    <col min="15922" max="15922" width="11.6640625" style="1" customWidth="1"/>
    <col min="15923" max="15923" width="11.5546875" style="1" customWidth="1"/>
    <col min="15924" max="15924" width="2.33203125" style="1" customWidth="1"/>
    <col min="15925" max="15925" width="41" style="1" customWidth="1"/>
    <col min="15926" max="15926" width="14.33203125" style="1" customWidth="1"/>
    <col min="15927" max="15928" width="11.5546875" style="1" customWidth="1"/>
    <col min="15929" max="15929" width="21.88671875" style="1" customWidth="1"/>
    <col min="15930" max="16121" width="11.44140625" style="1"/>
    <col min="16122" max="16122" width="21.88671875" style="1" customWidth="1"/>
    <col min="16123" max="16123" width="13.88671875" style="1" customWidth="1"/>
    <col min="16124" max="16124" width="38.6640625" style="1" customWidth="1"/>
    <col min="16125" max="16125" width="3" style="1" bestFit="1" customWidth="1"/>
    <col min="16126" max="16126" width="32.33203125" style="1" customWidth="1"/>
    <col min="16127" max="16127" width="46.33203125" style="1" customWidth="1"/>
    <col min="16128" max="16128" width="19" style="1" customWidth="1"/>
    <col min="16129" max="16129" width="0" style="1" hidden="1" customWidth="1"/>
    <col min="16130" max="16130" width="17.6640625" style="1" customWidth="1"/>
    <col min="16131" max="16131" width="0" style="1" hidden="1" customWidth="1"/>
    <col min="16132" max="16132" width="22.33203125" style="1" customWidth="1"/>
    <col min="16133" max="16133" width="5.33203125" style="1" customWidth="1"/>
    <col min="16134" max="16134" width="36.33203125" style="1" customWidth="1"/>
    <col min="16135" max="16135" width="5.6640625" style="1" customWidth="1"/>
    <col min="16136" max="16136" width="0" style="1" hidden="1" customWidth="1"/>
    <col min="16137" max="16137" width="20.6640625" style="1" customWidth="1"/>
    <col min="16138" max="16138" width="4.88671875" style="1" customWidth="1"/>
    <col min="16139" max="16139" width="0" style="1" hidden="1" customWidth="1"/>
    <col min="16140" max="16140" width="24.6640625" style="1" customWidth="1"/>
    <col min="16141" max="16141" width="12.33203125" style="1" customWidth="1"/>
    <col min="16142" max="16142" width="0" style="1" hidden="1" customWidth="1"/>
    <col min="16143" max="16143" width="3.44140625" style="1" customWidth="1"/>
    <col min="16144" max="16144" width="0" style="1" hidden="1" customWidth="1"/>
    <col min="16145" max="16145" width="17.6640625" style="1" customWidth="1"/>
    <col min="16146" max="16146" width="3.44140625" style="1" customWidth="1"/>
    <col min="16147" max="16147" width="0" style="1" hidden="1" customWidth="1"/>
    <col min="16148" max="16148" width="23.6640625" style="1" customWidth="1"/>
    <col min="16149" max="16149" width="10" style="1" customWidth="1"/>
    <col min="16150" max="16150" width="0" style="1" hidden="1" customWidth="1"/>
    <col min="16151" max="16152" width="14.6640625" style="1" customWidth="1"/>
    <col min="16153" max="16153" width="12.88671875" style="1" customWidth="1"/>
    <col min="16154" max="16154" width="3.33203125" style="1" customWidth="1"/>
    <col min="16155" max="16155" width="30.33203125" style="1" customWidth="1"/>
    <col min="16156" max="16156" width="5" style="1" customWidth="1"/>
    <col min="16157" max="16157" width="0" style="1" hidden="1" customWidth="1"/>
    <col min="16158" max="16158" width="14.33203125" style="1" customWidth="1"/>
    <col min="16159" max="16159" width="5.6640625" style="1" customWidth="1"/>
    <col min="16160" max="16160" width="0" style="1" hidden="1" customWidth="1"/>
    <col min="16161" max="16161" width="17.33203125" style="1" customWidth="1"/>
    <col min="16162" max="16162" width="12.6640625" style="1" customWidth="1"/>
    <col min="16163" max="16163" width="0" style="1" hidden="1" customWidth="1"/>
    <col min="16164" max="16164" width="5.33203125" style="1" customWidth="1"/>
    <col min="16165" max="16165" width="0" style="1" hidden="1" customWidth="1"/>
    <col min="16166" max="16166" width="17" style="1" customWidth="1"/>
    <col min="16167" max="16167" width="6.33203125" style="1" customWidth="1"/>
    <col min="16168" max="16168" width="0" style="1" hidden="1" customWidth="1"/>
    <col min="16169" max="16169" width="14.33203125" style="1" customWidth="1"/>
    <col min="16170" max="16170" width="7.5546875" style="1" customWidth="1"/>
    <col min="16171" max="16171" width="0" style="1" hidden="1" customWidth="1"/>
    <col min="16172" max="16173" width="14.33203125" style="1" customWidth="1"/>
    <col min="16174" max="16174" width="20.88671875" style="1" customWidth="1"/>
    <col min="16175" max="16175" width="14.44140625" style="1" customWidth="1"/>
    <col min="16176" max="16176" width="15" style="1" customWidth="1"/>
    <col min="16177" max="16177" width="2.6640625" style="1" customWidth="1"/>
    <col min="16178" max="16178" width="11.6640625" style="1" customWidth="1"/>
    <col min="16179" max="16179" width="11.5546875" style="1" customWidth="1"/>
    <col min="16180" max="16180" width="2.33203125" style="1" customWidth="1"/>
    <col min="16181" max="16181" width="41" style="1" customWidth="1"/>
    <col min="16182" max="16182" width="14.33203125" style="1" customWidth="1"/>
    <col min="16183" max="16184" width="11.5546875" style="1" customWidth="1"/>
    <col min="16185" max="16185" width="21.88671875" style="1" customWidth="1"/>
    <col min="16186" max="16379" width="11.44140625" style="1"/>
    <col min="16380" max="16384" width="11.5546875" style="1" customWidth="1"/>
  </cols>
  <sheetData>
    <row r="1" spans="1:69" ht="20.25" customHeight="1" x14ac:dyDescent="0.3">
      <c r="A1" s="149" t="s">
        <v>116</v>
      </c>
      <c r="B1" s="150"/>
      <c r="C1" s="150"/>
      <c r="D1" s="150"/>
      <c r="E1" s="150"/>
      <c r="F1" s="150"/>
      <c r="G1" s="150"/>
      <c r="H1" s="150"/>
      <c r="I1" s="150"/>
      <c r="J1" s="150"/>
      <c r="K1" s="150"/>
      <c r="L1" s="150"/>
      <c r="M1" s="150"/>
      <c r="N1" s="150"/>
      <c r="O1" s="150"/>
      <c r="P1" s="150"/>
      <c r="Q1" s="150"/>
      <c r="R1" s="150"/>
      <c r="S1" s="150"/>
      <c r="T1" s="150"/>
      <c r="U1" s="153" t="s">
        <v>117</v>
      </c>
      <c r="V1" s="153"/>
      <c r="W1" s="153"/>
      <c r="X1" s="153"/>
      <c r="Y1" s="153"/>
      <c r="Z1" s="153"/>
      <c r="AA1" s="153"/>
      <c r="AB1" s="153"/>
      <c r="AC1" s="155" t="s">
        <v>118</v>
      </c>
      <c r="AD1" s="155"/>
      <c r="AE1" s="155"/>
      <c r="AF1" s="155"/>
      <c r="AG1" s="155"/>
      <c r="AH1" s="155"/>
      <c r="AI1" s="155"/>
      <c r="AJ1" s="155"/>
      <c r="AK1" s="155"/>
      <c r="AL1" s="155"/>
      <c r="AM1" s="155"/>
      <c r="AN1" s="155"/>
      <c r="AO1" s="155"/>
      <c r="AP1" s="155"/>
      <c r="AQ1" s="155"/>
      <c r="AR1" s="155"/>
      <c r="AS1" s="155"/>
      <c r="AT1" s="155"/>
      <c r="AU1" s="112"/>
      <c r="AV1" s="156" t="s">
        <v>119</v>
      </c>
      <c r="AW1" s="156"/>
      <c r="AX1" s="156"/>
      <c r="AY1" s="157"/>
      <c r="AZ1" s="158"/>
      <c r="BA1" s="158"/>
      <c r="BB1" s="158"/>
      <c r="BC1" s="158"/>
      <c r="BD1" s="158"/>
      <c r="BE1" s="158"/>
      <c r="BF1" s="158"/>
      <c r="BG1" s="158"/>
      <c r="BH1" s="158"/>
      <c r="BI1" s="158"/>
      <c r="BJ1" s="158"/>
      <c r="BK1" s="158"/>
      <c r="BL1" s="158"/>
      <c r="BM1" s="158"/>
      <c r="BN1" s="158"/>
      <c r="BO1" s="158"/>
      <c r="BP1" s="158"/>
      <c r="BQ1" s="158"/>
    </row>
    <row r="2" spans="1:69" ht="18" customHeight="1" x14ac:dyDescent="0.3">
      <c r="A2" s="151"/>
      <c r="B2" s="152"/>
      <c r="C2" s="152"/>
      <c r="D2" s="152"/>
      <c r="E2" s="152"/>
      <c r="F2" s="152"/>
      <c r="G2" s="152"/>
      <c r="H2" s="152"/>
      <c r="I2" s="152"/>
      <c r="J2" s="152"/>
      <c r="K2" s="152"/>
      <c r="L2" s="152"/>
      <c r="M2" s="152"/>
      <c r="N2" s="152"/>
      <c r="O2" s="152"/>
      <c r="P2" s="152"/>
      <c r="Q2" s="152"/>
      <c r="R2" s="152"/>
      <c r="S2" s="152"/>
      <c r="T2" s="152"/>
      <c r="U2" s="154"/>
      <c r="V2" s="154"/>
      <c r="W2" s="154"/>
      <c r="X2" s="154"/>
      <c r="Y2" s="154"/>
      <c r="Z2" s="154"/>
      <c r="AA2" s="154"/>
      <c r="AB2" s="154"/>
      <c r="AC2" s="144" t="s">
        <v>120</v>
      </c>
      <c r="AD2" s="144" t="s">
        <v>121</v>
      </c>
      <c r="AE2" s="144" t="s">
        <v>122</v>
      </c>
      <c r="AF2" s="144"/>
      <c r="AG2" s="144"/>
      <c r="AH2" s="144"/>
      <c r="AI2" s="144" t="s">
        <v>123</v>
      </c>
      <c r="AJ2" s="144" t="s">
        <v>124</v>
      </c>
      <c r="AK2" s="144"/>
      <c r="AL2" s="144"/>
      <c r="AM2" s="144"/>
      <c r="AN2" s="144"/>
      <c r="AO2" s="144"/>
      <c r="AP2" s="144"/>
      <c r="AQ2" s="144"/>
      <c r="AR2" s="144"/>
      <c r="AS2" s="144"/>
      <c r="AT2" s="144"/>
      <c r="AU2" s="144" t="s">
        <v>125</v>
      </c>
      <c r="AV2" s="144"/>
      <c r="AW2" s="144"/>
      <c r="AX2" s="144" t="s">
        <v>9</v>
      </c>
      <c r="AY2" s="147" t="s">
        <v>126</v>
      </c>
      <c r="AZ2" s="147"/>
      <c r="BA2" s="147" t="s">
        <v>109</v>
      </c>
      <c r="BB2" s="147" t="s">
        <v>127</v>
      </c>
      <c r="BC2" s="147" t="s">
        <v>128</v>
      </c>
      <c r="BD2" s="147" t="s">
        <v>129</v>
      </c>
      <c r="BE2" s="147" t="s">
        <v>130</v>
      </c>
      <c r="BF2" s="147"/>
      <c r="BG2" s="147"/>
      <c r="BH2" s="147"/>
      <c r="BI2" s="147"/>
      <c r="BJ2" s="147"/>
      <c r="BK2" s="147"/>
      <c r="BL2" s="147"/>
      <c r="BM2" s="147"/>
      <c r="BN2" s="147"/>
      <c r="BO2" s="147"/>
      <c r="BP2" s="147"/>
      <c r="BQ2" s="147"/>
    </row>
    <row r="3" spans="1:69" s="16" customFormat="1" ht="27" customHeight="1" x14ac:dyDescent="0.3">
      <c r="A3" s="59" t="s">
        <v>131</v>
      </c>
      <c r="B3" s="118" t="s">
        <v>108</v>
      </c>
      <c r="C3" s="118" t="s">
        <v>6</v>
      </c>
      <c r="D3" s="118" t="s">
        <v>1</v>
      </c>
      <c r="E3" s="118" t="s">
        <v>2</v>
      </c>
      <c r="F3" s="118" t="s">
        <v>132</v>
      </c>
      <c r="G3" s="148" t="s">
        <v>133</v>
      </c>
      <c r="H3" s="148"/>
      <c r="I3" s="118" t="s">
        <v>134</v>
      </c>
      <c r="J3" s="118" t="s">
        <v>16</v>
      </c>
      <c r="K3" s="118" t="s">
        <v>135</v>
      </c>
      <c r="L3" s="118" t="s">
        <v>136</v>
      </c>
      <c r="M3" s="118" t="s">
        <v>13</v>
      </c>
      <c r="N3" s="118" t="s">
        <v>112</v>
      </c>
      <c r="O3" s="118" t="s">
        <v>14</v>
      </c>
      <c r="P3" s="118" t="s">
        <v>112</v>
      </c>
      <c r="Q3" s="118" t="s">
        <v>15</v>
      </c>
      <c r="R3" s="118" t="s">
        <v>112</v>
      </c>
      <c r="S3" s="118" t="s">
        <v>137</v>
      </c>
      <c r="T3" s="118" t="s">
        <v>11</v>
      </c>
      <c r="U3" s="55" t="s">
        <v>138</v>
      </c>
      <c r="V3" s="56" t="s">
        <v>139</v>
      </c>
      <c r="W3" s="55" t="s">
        <v>112</v>
      </c>
      <c r="X3" s="56" t="s">
        <v>140</v>
      </c>
      <c r="Y3" s="55" t="s">
        <v>112</v>
      </c>
      <c r="Z3" s="56" t="s">
        <v>141</v>
      </c>
      <c r="AA3" s="56" t="s">
        <v>112</v>
      </c>
      <c r="AB3" s="56" t="s">
        <v>142</v>
      </c>
      <c r="AC3" s="144"/>
      <c r="AD3" s="144"/>
      <c r="AE3" s="113" t="s">
        <v>5</v>
      </c>
      <c r="AF3" s="57" t="s">
        <v>143</v>
      </c>
      <c r="AG3" s="113" t="s">
        <v>144</v>
      </c>
      <c r="AH3" s="113" t="s">
        <v>143</v>
      </c>
      <c r="AI3" s="144"/>
      <c r="AJ3" s="113" t="s">
        <v>145</v>
      </c>
      <c r="AK3" s="144" t="s">
        <v>146</v>
      </c>
      <c r="AL3" s="144"/>
      <c r="AM3" s="144" t="s">
        <v>7</v>
      </c>
      <c r="AN3" s="144"/>
      <c r="AO3" s="144" t="s">
        <v>8</v>
      </c>
      <c r="AP3" s="144"/>
      <c r="AQ3" s="113" t="s">
        <v>147</v>
      </c>
      <c r="AR3" s="144" t="s">
        <v>109</v>
      </c>
      <c r="AS3" s="144"/>
      <c r="AT3" s="113" t="s">
        <v>148</v>
      </c>
      <c r="AU3" s="144"/>
      <c r="AV3" s="144"/>
      <c r="AW3" s="144"/>
      <c r="AX3" s="144"/>
      <c r="AY3" s="147"/>
      <c r="AZ3" s="147"/>
      <c r="BA3" s="147"/>
      <c r="BB3" s="147"/>
      <c r="BC3" s="147"/>
      <c r="BD3" s="147"/>
      <c r="BE3" s="111" t="s">
        <v>149</v>
      </c>
      <c r="BF3" s="111" t="s">
        <v>150</v>
      </c>
      <c r="BG3" s="111" t="s">
        <v>149</v>
      </c>
      <c r="BH3" s="111" t="s">
        <v>150</v>
      </c>
      <c r="BI3" s="111" t="s">
        <v>151</v>
      </c>
      <c r="BJ3" s="111" t="s">
        <v>149</v>
      </c>
      <c r="BK3" s="111" t="s">
        <v>150</v>
      </c>
      <c r="BL3" s="111" t="s">
        <v>149</v>
      </c>
      <c r="BM3" s="111" t="s">
        <v>150</v>
      </c>
      <c r="BN3" s="111" t="s">
        <v>149</v>
      </c>
      <c r="BO3" s="111" t="s">
        <v>150</v>
      </c>
      <c r="BP3" s="111" t="s">
        <v>149</v>
      </c>
      <c r="BQ3" s="111" t="s">
        <v>150</v>
      </c>
    </row>
    <row r="4" spans="1:69" ht="156" customHeight="1" x14ac:dyDescent="0.3">
      <c r="A4" s="163" t="s">
        <v>157</v>
      </c>
      <c r="B4" s="145" t="s">
        <v>71</v>
      </c>
      <c r="C4" s="145" t="s">
        <v>55</v>
      </c>
      <c r="D4" s="145" t="s">
        <v>76</v>
      </c>
      <c r="E4" s="145" t="s">
        <v>77</v>
      </c>
      <c r="F4" s="146" t="s">
        <v>159</v>
      </c>
      <c r="G4" s="145" t="s">
        <v>160</v>
      </c>
      <c r="H4" s="145" t="s">
        <v>161</v>
      </c>
      <c r="I4" s="145" t="s">
        <v>162</v>
      </c>
      <c r="J4" s="145" t="s">
        <v>96</v>
      </c>
      <c r="K4" s="145">
        <v>1</v>
      </c>
      <c r="L4" s="164">
        <f>IF(J4="Diaria",+(K4/360),IF(J4="Mensual",+(K4/12),IF(J4="Bimestral",+(K4/6),IF(J4="Trimestral",+(K4/4),IF(J4="Semestral",+(K4/2),IF(J4="Anual",+(K4/1),""))))))</f>
        <v>1</v>
      </c>
      <c r="M4" s="145" t="s">
        <v>83</v>
      </c>
      <c r="N4" s="145">
        <f>IF(M4="Menor al 1% del patrimonio de la Lotería de Bogotá",20%,IF(M4="Entre el 1% y el 3% del patrimonio de la Lotería de Bogotá",40%,IF(M4="Entre el 3% y el 6% del patrimonio de la Lotería de Bogotá",60%,IF(M4="Entre el 6% y el 10% del patrimonio de la Lotería de Bogotá",80%,IF(M4="Mayor al 10% del patrimonio de la Lotería de Bogotá",100%,IF(M4="NA",0%,""))))))</f>
        <v>1</v>
      </c>
      <c r="O4" s="145" t="s">
        <v>163</v>
      </c>
      <c r="P4" s="145">
        <f>IF(O4="El riesgo afecta la imagen de algún área de la organización",20%,IF(O4="El riesgo afecta la imagen de la entidad internamente, de conocimiento general nivel interno, de junta directiva y accionistas y/o de proveedores",40%,IF(O4="El riesgo afecta la imagen de la entidad con algunos usuarios de relevancia frente al logro de los objetivos",60%,IF(O4="El riesgo afecta la imagen de la entidad con efecto publicitario sistenido a nivel de sector administrativo, nivel departamental o municipal",80%,IF(O4="El riesgo afecta la imagen de la entidad a nivel nacional, con efecto publicitario sistenido a nivel país",100%,IF(O4="NA",0%,""))))))</f>
        <v>1</v>
      </c>
      <c r="Q4" s="145" t="s">
        <v>85</v>
      </c>
      <c r="R4" s="145">
        <f>IF(Q4="Interrupción de la operación por menos de un día",20%,IF(Q4="Interrupción de la operación por un día completo",40%,IF(Q4="Interrupción de la operación mayor a 1 día y menor a 2 días",60%,IF(Q4="Interrupción de la operación por dos días completos",80%,IF(Q4="Interrupción de la operación por más de dos días",100%,IF(Q4="NA",0%,""))))))</f>
        <v>1</v>
      </c>
      <c r="S4" s="160" t="s">
        <v>57</v>
      </c>
      <c r="T4" s="160" t="s">
        <v>58</v>
      </c>
      <c r="U4" s="160">
        <f>+MAX(N4,P4,R4)</f>
        <v>1</v>
      </c>
      <c r="V4" s="161" t="str">
        <f>IF(L4&lt;=20%,"Muy baja",IF(L4&lt;=40%,"Baja",IF(L4&lt;=60%,"Media",IF(L4&lt;=80%,"Alta",IF(L4&lt;=100%,"Muy alta",IF(L4&gt;=100%,"Muy alta",""))))))</f>
        <v>Muy alta</v>
      </c>
      <c r="W4" s="162">
        <f>+IFERROR(VLOOKUP(V4,Fórmula!$F$1:$G$6,2,FALSE),"")</f>
        <v>1</v>
      </c>
      <c r="X4" s="161" t="str">
        <f>IF(U4=20%,"Leve",IF(U4=40%,"Menor",IF(U4=60%,"Moderado",IF(U4=80%,"Mayor",IF(U4=100%,"Catastrófico","")))))</f>
        <v>Catastrófico</v>
      </c>
      <c r="Y4" s="162">
        <f>+IFERROR(VLOOKUP(X4,Fórmula!$H$1:$I$6,2,FALSE),"")</f>
        <v>1</v>
      </c>
      <c r="Z4" s="160" t="str">
        <f>+IFERROR(VLOOKUP(V4&amp;X4,Fórmula!$C$2:$D$26,2,FALSE),"")</f>
        <v>Extremo</v>
      </c>
      <c r="AA4" s="162">
        <f>IF(Z4="Bajo",25%,IF(Z4="Moderado",50%,IF(Z4="Alto",75%,IF(Z4="Extremo",100%,""))))</f>
        <v>1</v>
      </c>
      <c r="AB4" s="159" t="s">
        <v>164</v>
      </c>
      <c r="AC4" s="42" t="s">
        <v>165</v>
      </c>
      <c r="AD4" s="42" t="s">
        <v>166</v>
      </c>
      <c r="AE4" s="42" t="s">
        <v>54</v>
      </c>
      <c r="AF4" s="30">
        <f>IF(AE4="Preventivo",25%,IF(AE4="Detectivo",15%,IF(AE4="Correctivo",10%,"")))</f>
        <v>0.25</v>
      </c>
      <c r="AG4" s="110" t="s">
        <v>153</v>
      </c>
      <c r="AH4" s="30">
        <f t="shared" ref="AH4:AH7" si="0">IF(AG4="Manual",15%,IF(AG4="Automático",25%,""))</f>
        <v>0.15</v>
      </c>
      <c r="AI4" s="30">
        <f t="shared" ref="AI4:AI9" si="1">+AH4+AF4</f>
        <v>0.4</v>
      </c>
      <c r="AJ4" s="110" t="s">
        <v>154</v>
      </c>
      <c r="AK4" s="109" t="s">
        <v>152</v>
      </c>
      <c r="AL4" s="42" t="s">
        <v>167</v>
      </c>
      <c r="AM4" s="109" t="s">
        <v>23</v>
      </c>
      <c r="AN4" s="110" t="s">
        <v>168</v>
      </c>
      <c r="AO4" s="110" t="s">
        <v>24</v>
      </c>
      <c r="AP4" s="110" t="s">
        <v>169</v>
      </c>
      <c r="AQ4" s="110" t="s">
        <v>170</v>
      </c>
      <c r="AR4" s="110" t="s">
        <v>155</v>
      </c>
      <c r="AS4" s="110" t="s">
        <v>171</v>
      </c>
      <c r="AT4" s="110" t="s">
        <v>156</v>
      </c>
      <c r="AU4" s="110">
        <f>+AI4*AA4</f>
        <v>0.4</v>
      </c>
      <c r="AV4" s="31">
        <f>+AA4-AU4</f>
        <v>0.6</v>
      </c>
      <c r="AW4" s="160" t="str">
        <f>+IF(C4="Corrupción","Moderado",IF(AV8&lt;=25%,"Bajo",IF(AV8&lt;=50%,"Moderado",IF(AV8&lt;=75%,"Alto",IF(AV8&gt;75%,"Extremo","")))))</f>
        <v>Moderado</v>
      </c>
      <c r="AX4" s="160" t="s">
        <v>41</v>
      </c>
      <c r="AY4" s="58">
        <v>1</v>
      </c>
      <c r="AZ4" s="137" t="s">
        <v>172</v>
      </c>
      <c r="BA4" s="134" t="str">
        <f t="shared" ref="BA4:BA8" si="2">+AS4</f>
        <v>Líder del área dueña de la necesidad</v>
      </c>
      <c r="BB4" s="29">
        <v>44562</v>
      </c>
      <c r="BC4" s="29">
        <v>44926</v>
      </c>
      <c r="BD4" s="134" t="str">
        <f t="shared" ref="BD4:BD9" si="3">+AQ4</f>
        <v>Acta del CIGD donde se presentaron estudios previos y pliegos de condiciones</v>
      </c>
      <c r="BE4" s="61">
        <v>44620</v>
      </c>
      <c r="BF4" s="110" t="s">
        <v>173</v>
      </c>
      <c r="BG4" s="33">
        <v>44681</v>
      </c>
      <c r="BH4" s="98" t="s">
        <v>174</v>
      </c>
      <c r="BI4" s="63"/>
      <c r="BJ4" s="33">
        <v>44742</v>
      </c>
      <c r="BK4" s="63"/>
      <c r="BL4" s="33">
        <v>44804</v>
      </c>
      <c r="BM4" s="63"/>
      <c r="BN4" s="33">
        <v>44865</v>
      </c>
      <c r="BO4" s="63"/>
      <c r="BP4" s="33">
        <v>44926</v>
      </c>
      <c r="BQ4" s="63"/>
    </row>
    <row r="5" spans="1:69" ht="47.4" customHeight="1" x14ac:dyDescent="0.3">
      <c r="A5" s="163"/>
      <c r="B5" s="145"/>
      <c r="C5" s="145"/>
      <c r="D5" s="145"/>
      <c r="E5" s="145"/>
      <c r="F5" s="146"/>
      <c r="G5" s="145"/>
      <c r="H5" s="145"/>
      <c r="I5" s="145"/>
      <c r="J5" s="145"/>
      <c r="K5" s="145"/>
      <c r="L5" s="164"/>
      <c r="M5" s="145"/>
      <c r="N5" s="145"/>
      <c r="O5" s="145"/>
      <c r="P5" s="145"/>
      <c r="Q5" s="145"/>
      <c r="R5" s="145"/>
      <c r="S5" s="160"/>
      <c r="T5" s="160"/>
      <c r="U5" s="160"/>
      <c r="V5" s="161"/>
      <c r="W5" s="162"/>
      <c r="X5" s="161"/>
      <c r="Y5" s="162"/>
      <c r="Z5" s="160"/>
      <c r="AA5" s="162"/>
      <c r="AB5" s="159"/>
      <c r="AC5" s="42" t="s">
        <v>175</v>
      </c>
      <c r="AD5" s="42" t="s">
        <v>176</v>
      </c>
      <c r="AE5" s="42" t="s">
        <v>54</v>
      </c>
      <c r="AF5" s="30">
        <f t="shared" ref="AF5:AF7" si="4">IF(AE5="Preventivo",25%,IF(AE5="Detectivo",15%,IF(AE5="Correctivo",10%,"")))</f>
        <v>0.25</v>
      </c>
      <c r="AG5" s="110" t="s">
        <v>153</v>
      </c>
      <c r="AH5" s="30">
        <f t="shared" si="0"/>
        <v>0.15</v>
      </c>
      <c r="AI5" s="30">
        <f t="shared" si="1"/>
        <v>0.4</v>
      </c>
      <c r="AJ5" s="110" t="s">
        <v>154</v>
      </c>
      <c r="AK5" s="109" t="s">
        <v>152</v>
      </c>
      <c r="AL5" s="42" t="s">
        <v>177</v>
      </c>
      <c r="AM5" s="109" t="s">
        <v>23</v>
      </c>
      <c r="AN5" s="110" t="s">
        <v>168</v>
      </c>
      <c r="AO5" s="110" t="s">
        <v>40</v>
      </c>
      <c r="AP5" s="110" t="s">
        <v>169</v>
      </c>
      <c r="AQ5" s="110" t="s">
        <v>178</v>
      </c>
      <c r="AR5" s="110" t="s">
        <v>155</v>
      </c>
      <c r="AS5" s="110" t="s">
        <v>110</v>
      </c>
      <c r="AT5" s="110" t="s">
        <v>156</v>
      </c>
      <c r="AU5" s="110">
        <f>+AV4*AI5</f>
        <v>0.24</v>
      </c>
      <c r="AV5" s="31">
        <f>+AV4-AU5</f>
        <v>0.36</v>
      </c>
      <c r="AW5" s="160"/>
      <c r="AX5" s="160"/>
      <c r="AY5" s="122">
        <v>2</v>
      </c>
      <c r="AZ5" s="137" t="s">
        <v>179</v>
      </c>
      <c r="BA5" s="134" t="str">
        <f t="shared" si="2"/>
        <v>Secretaria General</v>
      </c>
      <c r="BB5" s="29">
        <v>44562</v>
      </c>
      <c r="BC5" s="29">
        <v>44926</v>
      </c>
      <c r="BD5" s="134" t="str">
        <f t="shared" si="3"/>
        <v>Correo electrónico sobre observaciones realizadas por las áreas</v>
      </c>
      <c r="BE5" s="61">
        <v>44620</v>
      </c>
      <c r="BF5" s="110" t="s">
        <v>173</v>
      </c>
      <c r="BG5" s="33">
        <v>44681</v>
      </c>
      <c r="BH5" s="49" t="s">
        <v>174</v>
      </c>
      <c r="BI5" s="62"/>
      <c r="BJ5" s="33">
        <v>44742</v>
      </c>
      <c r="BK5" s="62"/>
      <c r="BL5" s="33">
        <v>44804</v>
      </c>
      <c r="BM5" s="62"/>
      <c r="BN5" s="33">
        <v>44865</v>
      </c>
      <c r="BO5" s="62"/>
      <c r="BP5" s="33">
        <v>44926</v>
      </c>
      <c r="BQ5" s="62"/>
    </row>
    <row r="6" spans="1:69" ht="317.39999999999998" x14ac:dyDescent="0.3">
      <c r="A6" s="163"/>
      <c r="B6" s="145"/>
      <c r="C6" s="145"/>
      <c r="D6" s="145"/>
      <c r="E6" s="145"/>
      <c r="F6" s="146"/>
      <c r="G6" s="145"/>
      <c r="H6" s="145"/>
      <c r="I6" s="145"/>
      <c r="J6" s="145"/>
      <c r="K6" s="145"/>
      <c r="L6" s="164"/>
      <c r="M6" s="145"/>
      <c r="N6" s="145"/>
      <c r="O6" s="145"/>
      <c r="P6" s="145"/>
      <c r="Q6" s="145"/>
      <c r="R6" s="145"/>
      <c r="S6" s="160"/>
      <c r="T6" s="160"/>
      <c r="U6" s="160"/>
      <c r="V6" s="161"/>
      <c r="W6" s="162"/>
      <c r="X6" s="161"/>
      <c r="Y6" s="162"/>
      <c r="Z6" s="160"/>
      <c r="AA6" s="162"/>
      <c r="AB6" s="159"/>
      <c r="AC6" s="42" t="s">
        <v>180</v>
      </c>
      <c r="AD6" s="42" t="s">
        <v>181</v>
      </c>
      <c r="AE6" s="42" t="s">
        <v>54</v>
      </c>
      <c r="AF6" s="30">
        <f t="shared" si="4"/>
        <v>0.25</v>
      </c>
      <c r="AG6" s="110" t="s">
        <v>153</v>
      </c>
      <c r="AH6" s="30">
        <f t="shared" si="0"/>
        <v>0.15</v>
      </c>
      <c r="AI6" s="30">
        <f t="shared" si="1"/>
        <v>0.4</v>
      </c>
      <c r="AJ6" s="110" t="s">
        <v>154</v>
      </c>
      <c r="AK6" s="109" t="s">
        <v>152</v>
      </c>
      <c r="AL6" s="42" t="s">
        <v>182</v>
      </c>
      <c r="AM6" s="109" t="s">
        <v>23</v>
      </c>
      <c r="AN6" s="110" t="s">
        <v>168</v>
      </c>
      <c r="AO6" s="110" t="s">
        <v>40</v>
      </c>
      <c r="AP6" s="110" t="s">
        <v>183</v>
      </c>
      <c r="AQ6" s="110" t="s">
        <v>184</v>
      </c>
      <c r="AR6" s="110" t="s">
        <v>155</v>
      </c>
      <c r="AS6" s="110" t="s">
        <v>185</v>
      </c>
      <c r="AT6" s="110" t="s">
        <v>156</v>
      </c>
      <c r="AU6" s="110">
        <f>+AV5*AI6</f>
        <v>0.14399999999999999</v>
      </c>
      <c r="AV6" s="31">
        <f>+AV5-AU6</f>
        <v>0.216</v>
      </c>
      <c r="AW6" s="160"/>
      <c r="AX6" s="160"/>
      <c r="AY6" s="122">
        <v>3</v>
      </c>
      <c r="AZ6" s="137" t="s">
        <v>186</v>
      </c>
      <c r="BA6" s="134" t="str">
        <f t="shared" si="2"/>
        <v>Comité evaluador</v>
      </c>
      <c r="BB6" s="29">
        <v>44562</v>
      </c>
      <c r="BC6" s="29">
        <v>44926</v>
      </c>
      <c r="BD6" s="134" t="str">
        <f t="shared" si="3"/>
        <v>Informe de las evaluaciones y calificaciones
Actas del Comité de Contratación</v>
      </c>
      <c r="BE6" s="61">
        <v>44620</v>
      </c>
      <c r="BF6" s="110" t="s">
        <v>173</v>
      </c>
      <c r="BG6" s="33">
        <v>44681</v>
      </c>
      <c r="BH6" s="49" t="s">
        <v>174</v>
      </c>
      <c r="BI6" s="64"/>
      <c r="BJ6" s="33">
        <v>44742</v>
      </c>
      <c r="BK6" s="64"/>
      <c r="BL6" s="33">
        <v>44804</v>
      </c>
      <c r="BM6" s="64"/>
      <c r="BN6" s="33">
        <v>44865</v>
      </c>
      <c r="BO6" s="64"/>
      <c r="BP6" s="33">
        <v>44926</v>
      </c>
      <c r="BQ6" s="64"/>
    </row>
    <row r="7" spans="1:69" ht="86.25" customHeight="1" x14ac:dyDescent="0.3">
      <c r="A7" s="163"/>
      <c r="B7" s="145"/>
      <c r="C7" s="145"/>
      <c r="D7" s="145"/>
      <c r="E7" s="145"/>
      <c r="F7" s="146"/>
      <c r="G7" s="145"/>
      <c r="H7" s="145"/>
      <c r="I7" s="145"/>
      <c r="J7" s="145"/>
      <c r="K7" s="145"/>
      <c r="L7" s="164"/>
      <c r="M7" s="145"/>
      <c r="N7" s="145"/>
      <c r="O7" s="145"/>
      <c r="P7" s="145"/>
      <c r="Q7" s="145"/>
      <c r="R7" s="145"/>
      <c r="S7" s="160"/>
      <c r="T7" s="160"/>
      <c r="U7" s="160"/>
      <c r="V7" s="161"/>
      <c r="W7" s="162"/>
      <c r="X7" s="161"/>
      <c r="Y7" s="162"/>
      <c r="Z7" s="160"/>
      <c r="AA7" s="162"/>
      <c r="AB7" s="159"/>
      <c r="AC7" s="42" t="s">
        <v>187</v>
      </c>
      <c r="AD7" s="42" t="s">
        <v>188</v>
      </c>
      <c r="AE7" s="42" t="s">
        <v>54</v>
      </c>
      <c r="AF7" s="30">
        <f t="shared" si="4"/>
        <v>0.25</v>
      </c>
      <c r="AG7" s="110" t="s">
        <v>153</v>
      </c>
      <c r="AH7" s="30">
        <f t="shared" si="0"/>
        <v>0.15</v>
      </c>
      <c r="AI7" s="30">
        <f t="shared" si="1"/>
        <v>0.4</v>
      </c>
      <c r="AJ7" s="110" t="s">
        <v>154</v>
      </c>
      <c r="AK7" s="109" t="s">
        <v>152</v>
      </c>
      <c r="AL7" s="42" t="s">
        <v>189</v>
      </c>
      <c r="AM7" s="109" t="s">
        <v>23</v>
      </c>
      <c r="AN7" s="110" t="s">
        <v>168</v>
      </c>
      <c r="AO7" s="110" t="s">
        <v>40</v>
      </c>
      <c r="AP7" s="110" t="s">
        <v>190</v>
      </c>
      <c r="AQ7" s="110" t="s">
        <v>191</v>
      </c>
      <c r="AR7" s="110" t="s">
        <v>155</v>
      </c>
      <c r="AS7" s="110" t="s">
        <v>110</v>
      </c>
      <c r="AT7" s="110" t="s">
        <v>156</v>
      </c>
      <c r="AU7" s="110">
        <f>+AV6*AI7</f>
        <v>8.6400000000000005E-2</v>
      </c>
      <c r="AV7" s="31">
        <f>+AV6-AU7</f>
        <v>0.12959999999999999</v>
      </c>
      <c r="AW7" s="160"/>
      <c r="AX7" s="160"/>
      <c r="AY7" s="122">
        <v>4</v>
      </c>
      <c r="AZ7" s="138" t="s">
        <v>192</v>
      </c>
      <c r="BA7" s="134" t="str">
        <f t="shared" si="2"/>
        <v>Secretaria General</v>
      </c>
      <c r="BB7" s="29">
        <v>44562</v>
      </c>
      <c r="BC7" s="29">
        <v>44926</v>
      </c>
      <c r="BD7" s="134" t="str">
        <f t="shared" si="3"/>
        <v>Minuta del contrato</v>
      </c>
      <c r="BE7" s="61">
        <v>44620</v>
      </c>
      <c r="BF7" s="110" t="s">
        <v>173</v>
      </c>
      <c r="BG7" s="33">
        <v>44681</v>
      </c>
      <c r="BH7" s="49" t="s">
        <v>174</v>
      </c>
      <c r="BI7" s="62"/>
      <c r="BJ7" s="33">
        <v>44742</v>
      </c>
      <c r="BK7" s="33"/>
      <c r="BL7" s="33">
        <v>44804</v>
      </c>
      <c r="BM7" s="33"/>
      <c r="BN7" s="33">
        <v>44865</v>
      </c>
      <c r="BO7" s="33"/>
      <c r="BP7" s="33">
        <v>44926</v>
      </c>
      <c r="BQ7" s="33"/>
    </row>
    <row r="8" spans="1:69" ht="82.8" x14ac:dyDescent="0.3">
      <c r="A8" s="163"/>
      <c r="B8" s="145"/>
      <c r="C8" s="145"/>
      <c r="D8" s="145"/>
      <c r="E8" s="145"/>
      <c r="F8" s="146"/>
      <c r="G8" s="145"/>
      <c r="H8" s="145"/>
      <c r="I8" s="145"/>
      <c r="J8" s="145"/>
      <c r="K8" s="145"/>
      <c r="L8" s="164"/>
      <c r="M8" s="145"/>
      <c r="N8" s="145"/>
      <c r="O8" s="145"/>
      <c r="P8" s="145"/>
      <c r="Q8" s="145"/>
      <c r="R8" s="145"/>
      <c r="S8" s="160"/>
      <c r="T8" s="160"/>
      <c r="U8" s="160"/>
      <c r="V8" s="161"/>
      <c r="W8" s="162"/>
      <c r="X8" s="161"/>
      <c r="Y8" s="162"/>
      <c r="Z8" s="160"/>
      <c r="AA8" s="162"/>
      <c r="AB8" s="159"/>
      <c r="AC8" s="42" t="s">
        <v>193</v>
      </c>
      <c r="AD8" s="42" t="s">
        <v>194</v>
      </c>
      <c r="AE8" s="42" t="s">
        <v>54</v>
      </c>
      <c r="AF8" s="30">
        <f t="shared" ref="AF8:AF16" si="5">IF(AE8="Preventivo",25%,IF(AE8="Detectivo",15%,IF(AE8="Correctivo",10%,"")))</f>
        <v>0.25</v>
      </c>
      <c r="AG8" s="110" t="s">
        <v>153</v>
      </c>
      <c r="AH8" s="30">
        <f>IF(AG8="Manual",15%,IF(AG8="Automático",25%,""))</f>
        <v>0.15</v>
      </c>
      <c r="AI8" s="30">
        <f t="shared" si="1"/>
        <v>0.4</v>
      </c>
      <c r="AJ8" s="110" t="s">
        <v>154</v>
      </c>
      <c r="AK8" s="109" t="s">
        <v>152</v>
      </c>
      <c r="AL8" s="42" t="s">
        <v>195</v>
      </c>
      <c r="AM8" s="109" t="s">
        <v>23</v>
      </c>
      <c r="AN8" s="110" t="s">
        <v>196</v>
      </c>
      <c r="AO8" s="110" t="s">
        <v>40</v>
      </c>
      <c r="AP8" s="110" t="s">
        <v>197</v>
      </c>
      <c r="AQ8" s="110" t="s">
        <v>198</v>
      </c>
      <c r="AR8" s="110" t="s">
        <v>155</v>
      </c>
      <c r="AS8" s="110" t="s">
        <v>110</v>
      </c>
      <c r="AT8" s="110" t="s">
        <v>156</v>
      </c>
      <c r="AU8" s="110">
        <f>+AV7*AI8</f>
        <v>5.1839999999999997E-2</v>
      </c>
      <c r="AV8" s="31">
        <f>+AV7-AU8</f>
        <v>7.7759999999999996E-2</v>
      </c>
      <c r="AW8" s="160"/>
      <c r="AX8" s="160"/>
      <c r="AY8" s="122">
        <v>5</v>
      </c>
      <c r="AZ8" s="138" t="s">
        <v>199</v>
      </c>
      <c r="BA8" s="134" t="str">
        <f t="shared" si="2"/>
        <v>Secretaria General</v>
      </c>
      <c r="BB8" s="29">
        <v>44562</v>
      </c>
      <c r="BC8" s="29">
        <v>44926</v>
      </c>
      <c r="BD8" s="134" t="str">
        <f t="shared" si="3"/>
        <v>Póliza de contrato</v>
      </c>
      <c r="BE8" s="61">
        <v>44620</v>
      </c>
      <c r="BF8" s="110" t="s">
        <v>173</v>
      </c>
      <c r="BG8" s="33">
        <v>44681</v>
      </c>
      <c r="BH8" s="49" t="s">
        <v>174</v>
      </c>
      <c r="BI8" s="62"/>
      <c r="BJ8" s="33">
        <v>44742</v>
      </c>
      <c r="BK8" s="33"/>
      <c r="BL8" s="33">
        <v>44804</v>
      </c>
      <c r="BM8" s="33"/>
      <c r="BN8" s="33">
        <v>44865</v>
      </c>
      <c r="BO8" s="33"/>
      <c r="BP8" s="33">
        <v>44926</v>
      </c>
      <c r="BQ8" s="33"/>
    </row>
    <row r="9" spans="1:69" s="94" customFormat="1" ht="139.94999999999999" customHeight="1" x14ac:dyDescent="0.3">
      <c r="A9" s="73" t="s">
        <v>157</v>
      </c>
      <c r="B9" s="74" t="s">
        <v>71</v>
      </c>
      <c r="C9" s="74" t="s">
        <v>55</v>
      </c>
      <c r="D9" s="74" t="s">
        <v>76</v>
      </c>
      <c r="E9" s="74" t="s">
        <v>77</v>
      </c>
      <c r="F9" s="75" t="s">
        <v>200</v>
      </c>
      <c r="G9" s="76" t="s">
        <v>201</v>
      </c>
      <c r="H9" s="74" t="s">
        <v>202</v>
      </c>
      <c r="I9" s="75" t="s">
        <v>203</v>
      </c>
      <c r="J9" s="74" t="s">
        <v>48</v>
      </c>
      <c r="K9" s="74">
        <v>0</v>
      </c>
      <c r="L9" s="77">
        <f>IF(J9="Diaria",+(K9/360),IF(J9="Semanal",+(K9/52),IF(J9="Mensual",+(K9/12),IF(J9="Bimestral",+(K9/6),IF(J9="Trimestral",+(K9/4),IF(J9="Semestral",+(K9/2),IF(J9="Anual",+(K9/1),"")))))))</f>
        <v>0</v>
      </c>
      <c r="M9" s="74" t="s">
        <v>29</v>
      </c>
      <c r="N9" s="78">
        <f>IF(M9="Menor al 1% del patrimonio de la Lotería de Bogotá",20%,IF(M9="Entre el 1% y el 3% del patrimonio de la Lotería de Bogotá",40%,IF(M9="Entre el 3% y el 6% del patrimonio de la Lotería de Bogotá",60%,IF(M9="Entre el 6% y el 10% del patrimonio de la Lotería de Bogotá",80%,IF(M9="Mayor al 10% del patrimonio de la Lotería de Bogotá",100%,IF(M9="NA",0%,""))))))</f>
        <v>0.2</v>
      </c>
      <c r="O9" s="74" t="s">
        <v>46</v>
      </c>
      <c r="P9" s="78">
        <f>IF(O9="El riesgo afecta la imagen de algún área de la organización",20%,IF(O9="El riesgo afecta la imagen de la entidad internamente, de conocimiento general nivel interno, de junta directiva y accionistas y/o de proveedores",40%,IF(O9="El riesgo afecta la imagen de la entidad con algunos usuarios de relevancia frente al logro de los objetivos",60%,IF(O9="El riesgo afecta la imagen de la entidad con efecto publicitario sistenido a nivel de sector administrativo, nivel departamental o municipal",80%,IF(O9="El riesgo afecta la imagen de la entidad a nivel nacional, con efecto publicitario sistenido a nivel país",100%,IF(O9="NA",0%,""))))))</f>
        <v>0.4</v>
      </c>
      <c r="Q9" s="74" t="s">
        <v>70</v>
      </c>
      <c r="R9" s="78">
        <f>IF(Q9="Interrupción de la operación por menos de un día",20%,IF(Q9="Interrupción de la operación por un día completo",40%,IF(Q9="Interrupción de la operación mayor a 1 día y menor a 2 días",60%,IF(Q9="Interrupción de la operación por dos días completos",80%,IF(Q9="Interrupción de la operación por más de dos días",100%,IF(Q9="NA",0%,""))))))</f>
        <v>0</v>
      </c>
      <c r="S9" s="79" t="s">
        <v>57</v>
      </c>
      <c r="T9" s="79" t="s">
        <v>58</v>
      </c>
      <c r="U9" s="80">
        <f>+MAX(N9,P9,R9)</f>
        <v>0.4</v>
      </c>
      <c r="V9" s="81" t="str">
        <f>IF(L9&lt;=20%,"Muy baja",IF(L9&lt;=40%,"Baja",IF(L9&lt;=60%,"Media",IF(L9&lt;=80%,"Alta",IF(L9&lt;=100%,"Muy alta",IF(L9&gt;=100%,"Muy alta",""))))))</f>
        <v>Muy baja</v>
      </c>
      <c r="W9" s="82">
        <f>+IFERROR(VLOOKUP(V9,Fórmula!$F$1:$G$6,2,FALSE),"")</f>
        <v>0.2</v>
      </c>
      <c r="X9" s="81" t="s">
        <v>53</v>
      </c>
      <c r="Y9" s="82">
        <f>+IFERROR(VLOOKUP(X9,Fórmula!$H$1:$I$6,2,FALSE),"")</f>
        <v>0.6</v>
      </c>
      <c r="Z9" s="79" t="s">
        <v>204</v>
      </c>
      <c r="AA9" s="82">
        <f>IF(Z9="Bajo",25%,IF(Z9="Moderado",50%,IF(Z9="Alto",75%,IF(Z9="Extremo",100%,""))))</f>
        <v>0.5</v>
      </c>
      <c r="AB9" s="83" t="s">
        <v>205</v>
      </c>
      <c r="AC9" s="84" t="s">
        <v>206</v>
      </c>
      <c r="AD9" s="84" t="s">
        <v>207</v>
      </c>
      <c r="AE9" s="84" t="s">
        <v>54</v>
      </c>
      <c r="AF9" s="85">
        <f t="shared" si="5"/>
        <v>0.25</v>
      </c>
      <c r="AG9" s="75" t="s">
        <v>153</v>
      </c>
      <c r="AH9" s="85">
        <f>IF(AG9="Manual",15%,IF(AG9="Automático",25%,""))</f>
        <v>0.15</v>
      </c>
      <c r="AI9" s="85">
        <f t="shared" si="1"/>
        <v>0.4</v>
      </c>
      <c r="AJ9" s="75" t="s">
        <v>154</v>
      </c>
      <c r="AK9" s="74" t="s">
        <v>152</v>
      </c>
      <c r="AL9" s="84" t="s">
        <v>208</v>
      </c>
      <c r="AM9" s="74" t="s">
        <v>23</v>
      </c>
      <c r="AN9" s="75" t="s">
        <v>209</v>
      </c>
      <c r="AO9" s="75" t="s">
        <v>40</v>
      </c>
      <c r="AP9" s="75" t="s">
        <v>210</v>
      </c>
      <c r="AQ9" s="86" t="s">
        <v>211</v>
      </c>
      <c r="AR9" s="75" t="s">
        <v>155</v>
      </c>
      <c r="AS9" s="75" t="s">
        <v>212</v>
      </c>
      <c r="AT9" s="75" t="s">
        <v>156</v>
      </c>
      <c r="AU9" s="75">
        <f>+AA9*AI9</f>
        <v>0.2</v>
      </c>
      <c r="AV9" s="87">
        <f>+AA9-AU9</f>
        <v>0.3</v>
      </c>
      <c r="AW9" s="79" t="str">
        <f>+IF(C9="Corrupción","Moderado",IF(#REF!&lt;=25%,"Bajo",IF(#REF!&lt;=50%,"Moderado",IF(#REF!&lt;=75%,"Alto",IF(#REF!&gt;75%,"Extremo","")))))</f>
        <v>Moderado</v>
      </c>
      <c r="AX9" s="79" t="s">
        <v>41</v>
      </c>
      <c r="AY9" s="88">
        <v>1</v>
      </c>
      <c r="AZ9" s="139" t="s">
        <v>213</v>
      </c>
      <c r="BA9" s="89" t="str">
        <f>+AS9</f>
        <v>Profesional III de apuestas</v>
      </c>
      <c r="BB9" s="90">
        <v>44562</v>
      </c>
      <c r="BC9" s="90">
        <v>44742</v>
      </c>
      <c r="BD9" s="75" t="str">
        <f t="shared" si="3"/>
        <v>Plataforma de Juegos Promocionales y Rifas</v>
      </c>
      <c r="BE9" s="91">
        <v>44620</v>
      </c>
      <c r="BF9" s="110" t="s">
        <v>214</v>
      </c>
      <c r="BG9" s="93">
        <v>44681</v>
      </c>
      <c r="BH9" s="110" t="s">
        <v>215</v>
      </c>
      <c r="BI9" s="92"/>
      <c r="BJ9" s="93">
        <v>44742</v>
      </c>
      <c r="BK9" s="92"/>
      <c r="BL9" s="93">
        <v>44804</v>
      </c>
      <c r="BM9" s="92"/>
      <c r="BN9" s="93">
        <v>44865</v>
      </c>
      <c r="BO9" s="92"/>
      <c r="BP9" s="93">
        <v>44926</v>
      </c>
      <c r="BQ9" s="92"/>
    </row>
    <row r="10" spans="1:69" ht="156.75" customHeight="1" x14ac:dyDescent="0.3">
      <c r="A10" s="163" t="s">
        <v>152</v>
      </c>
      <c r="B10" s="145" t="s">
        <v>71</v>
      </c>
      <c r="C10" s="145" t="s">
        <v>55</v>
      </c>
      <c r="D10" s="145" t="s">
        <v>17</v>
      </c>
      <c r="E10" s="145" t="s">
        <v>64</v>
      </c>
      <c r="F10" s="145" t="s">
        <v>216</v>
      </c>
      <c r="G10" s="165" t="s">
        <v>217</v>
      </c>
      <c r="H10" s="145" t="s">
        <v>218</v>
      </c>
      <c r="I10" s="145" t="s">
        <v>219</v>
      </c>
      <c r="J10" s="145" t="s">
        <v>32</v>
      </c>
      <c r="K10" s="145">
        <v>1</v>
      </c>
      <c r="L10" s="164">
        <f>IF(J10="Diaria",+(K10/360),IF(J10="Mensual",+(K10/12),IF(J10="Bimestral",+(K10/6),IF(J10="Trimestral",+(K10/4),IF(J10="Semestral",+(K10/2),IF(J10="Anual",+(K10/1),""))))))</f>
        <v>2.7777777777777779E-3</v>
      </c>
      <c r="M10" s="145" t="s">
        <v>72</v>
      </c>
      <c r="N10" s="145">
        <f>IF(M10="Menor al 1% del patrimonio de la Lotería de Bogotá",20%,IF(M10="Entre el 1% y el 3% del patrimonio de la Lotería de Bogotá",40%,IF(M10="Entre el 3% y el 6% del patrimonio de la Lotería de Bogotá",60%,IF(M10="Entre el 6% y el 10% del patrimonio de la Lotería de Bogotá",80%,IF(M10="Mayor al 10% del patrimonio de la Lotería de Bogotá",100%,IF(M10="NA",0%,""))))))</f>
        <v>0.8</v>
      </c>
      <c r="O10" s="145" t="s">
        <v>61</v>
      </c>
      <c r="P10" s="145">
        <f>IF(O10="El riesgo afecta la imagen de algún área de la organización",20%,IF(O10="El riesgo afecta la imagen de la entidad internamente, de conocimiento general nivel interno, de junta directiva y accionistas y/o de proveedores",40%,IF(O10="El riesgo afecta la imagen de la entidad con algunos usuarios de relevancia frente al logro de los objetivos",60%,IF(O10="El riesgo afecta la imagen de la entidad con efecto publicitario sistenido a nivel de sector administrativo, nivel departamental o municipal",80%,IF(O10="El riesgo afecta la imagen de la entidad a nivel nacional, con efecto publicitario sistenido a nivel país",100%,IF(O10="NA",0%,""))))))</f>
        <v>0.6</v>
      </c>
      <c r="Q10" s="145" t="s">
        <v>70</v>
      </c>
      <c r="R10" s="145">
        <f>IF(Q10="Interrupción de la operación por menos de un día",20%,IF(Q10="Interrupción de la operación por un día completo",40%,IF(Q10="Interrupción de la operación mayor a 1 día y menor a 2 días",60%,IF(Q10="Interrupción de la operación por dos días completos",80%,IF(Q10="Interrupción de la operación por más de dos días",100%,IF(Q10="NA",0%,""))))))</f>
        <v>0</v>
      </c>
      <c r="S10" s="160" t="s">
        <v>57</v>
      </c>
      <c r="T10" s="160" t="s">
        <v>58</v>
      </c>
      <c r="U10" s="160">
        <f>+MAX(N10,P10,R10)</f>
        <v>0.8</v>
      </c>
      <c r="V10" s="161" t="str">
        <f>IF(L10&lt;=20%,"Muy baja",IF(L10&lt;=40%,"Baja",IF(L10&lt;=60%,"Media",IF(L10&lt;=80%,"Alta",IF(L10&lt;=100%,"Muy alta",IF(L10&gt;=100%,"Muy alta",""))))))</f>
        <v>Muy baja</v>
      </c>
      <c r="W10" s="162">
        <f>+IFERROR(VLOOKUP(V10,Fórmula!$F$1:$G$6,2,FALSE),"")</f>
        <v>0.2</v>
      </c>
      <c r="X10" s="161" t="str">
        <f>IF(U10=20%,"Leve",IF(U10=40%,"Menor",IF(U10=60%,"Moderado",IF(U10=80%,"Mayor",IF(U10=100%,"Catastrófico","")))))</f>
        <v>Mayor</v>
      </c>
      <c r="Y10" s="162">
        <f>+IFERROR(VLOOKUP(X10,Fórmula!$H$1:$I$6,2,FALSE),"")</f>
        <v>0.8</v>
      </c>
      <c r="Z10" s="160" t="str">
        <f>+IFERROR(VLOOKUP(V10&amp;X10,Fórmula!$C$2:$D$26,2,FALSE),"")</f>
        <v>Alto</v>
      </c>
      <c r="AA10" s="162">
        <f>IF(Z10="Bajo",25%,IF(Z10="Moderado",50%,IF(Z10="Alto",75%,IF(Z10="Extremo",100%,""))))</f>
        <v>0.75</v>
      </c>
      <c r="AB10" s="166" t="s">
        <v>220</v>
      </c>
      <c r="AC10" s="42" t="s">
        <v>221</v>
      </c>
      <c r="AD10" s="42" t="s">
        <v>222</v>
      </c>
      <c r="AE10" s="42" t="s">
        <v>54</v>
      </c>
      <c r="AF10" s="30">
        <f t="shared" si="5"/>
        <v>0.25</v>
      </c>
      <c r="AG10" s="110" t="s">
        <v>153</v>
      </c>
      <c r="AH10" s="30">
        <f t="shared" ref="AH10:AH12" si="6">IF(AG10="Manual",15%,IF(AG10="Automático",25%,""))</f>
        <v>0.15</v>
      </c>
      <c r="AI10" s="30">
        <f>+AH10+AF10</f>
        <v>0.4</v>
      </c>
      <c r="AJ10" s="110" t="s">
        <v>154</v>
      </c>
      <c r="AK10" s="109" t="s">
        <v>152</v>
      </c>
      <c r="AL10" s="42" t="s">
        <v>223</v>
      </c>
      <c r="AM10" s="109" t="s">
        <v>23</v>
      </c>
      <c r="AN10" s="110" t="s">
        <v>224</v>
      </c>
      <c r="AO10" s="110" t="s">
        <v>24</v>
      </c>
      <c r="AP10" s="110" t="s">
        <v>86</v>
      </c>
      <c r="AQ10" s="110" t="s">
        <v>224</v>
      </c>
      <c r="AR10" s="110" t="s">
        <v>155</v>
      </c>
      <c r="AS10" s="110" t="s">
        <v>225</v>
      </c>
      <c r="AT10" s="110" t="s">
        <v>156</v>
      </c>
      <c r="AU10" s="145">
        <f>+AA10*AI10</f>
        <v>0.30000000000000004</v>
      </c>
      <c r="AV10" s="164">
        <f>+AA10-AU10</f>
        <v>0.44999999999999996</v>
      </c>
      <c r="AW10" s="160" t="str">
        <f>IF(AV10&lt;=25%,"Bajo",IF(AV10&lt;=50%,"Moderado",IF(AV10&lt;=75%,"Alto",IF(AV10&gt;75%,"Extremo",""))))</f>
        <v>Moderado</v>
      </c>
      <c r="AX10" s="160" t="s">
        <v>41</v>
      </c>
      <c r="AY10" s="114">
        <v>1</v>
      </c>
      <c r="AZ10" s="138" t="s">
        <v>226</v>
      </c>
      <c r="BA10" s="95" t="s">
        <v>158</v>
      </c>
      <c r="BB10" s="65">
        <v>44896</v>
      </c>
      <c r="BC10" s="65">
        <v>44926</v>
      </c>
      <c r="BD10" s="66" t="s">
        <v>227</v>
      </c>
      <c r="BE10" s="61">
        <v>44620</v>
      </c>
      <c r="BF10" s="110" t="s">
        <v>228</v>
      </c>
      <c r="BG10" s="33">
        <v>44681</v>
      </c>
      <c r="BH10" s="62" t="s">
        <v>229</v>
      </c>
      <c r="BI10" s="62"/>
      <c r="BJ10" s="33">
        <v>44742</v>
      </c>
      <c r="BK10" s="62"/>
      <c r="BL10" s="33">
        <v>44804</v>
      </c>
      <c r="BM10" s="62"/>
      <c r="BN10" s="33">
        <v>44865</v>
      </c>
      <c r="BO10" s="62"/>
      <c r="BP10" s="33">
        <v>44926</v>
      </c>
      <c r="BQ10" s="62"/>
    </row>
    <row r="11" spans="1:69" ht="100.5" customHeight="1" x14ac:dyDescent="0.3">
      <c r="A11" s="163"/>
      <c r="B11" s="145"/>
      <c r="C11" s="145"/>
      <c r="D11" s="145"/>
      <c r="E11" s="145"/>
      <c r="F11" s="145"/>
      <c r="G11" s="165"/>
      <c r="H11" s="145"/>
      <c r="I11" s="145"/>
      <c r="J11" s="145"/>
      <c r="K11" s="145"/>
      <c r="L11" s="164"/>
      <c r="M11" s="145"/>
      <c r="N11" s="145"/>
      <c r="O11" s="145"/>
      <c r="P11" s="145"/>
      <c r="Q11" s="145"/>
      <c r="R11" s="145"/>
      <c r="S11" s="160"/>
      <c r="T11" s="160"/>
      <c r="U11" s="160"/>
      <c r="V11" s="161"/>
      <c r="W11" s="162"/>
      <c r="X11" s="161"/>
      <c r="Y11" s="162"/>
      <c r="Z11" s="160"/>
      <c r="AA11" s="162"/>
      <c r="AB11" s="166"/>
      <c r="AC11" s="42" t="s">
        <v>230</v>
      </c>
      <c r="AD11" s="42" t="s">
        <v>231</v>
      </c>
      <c r="AE11" s="42" t="s">
        <v>54</v>
      </c>
      <c r="AF11" s="30">
        <f t="shared" si="5"/>
        <v>0.25</v>
      </c>
      <c r="AG11" s="110" t="s">
        <v>153</v>
      </c>
      <c r="AH11" s="30">
        <f t="shared" si="6"/>
        <v>0.15</v>
      </c>
      <c r="AI11" s="30">
        <f>+AH11+AF11</f>
        <v>0.4</v>
      </c>
      <c r="AJ11" s="110" t="s">
        <v>154</v>
      </c>
      <c r="AK11" s="109" t="s">
        <v>152</v>
      </c>
      <c r="AL11" s="42" t="s">
        <v>232</v>
      </c>
      <c r="AM11" s="109" t="s">
        <v>23</v>
      </c>
      <c r="AN11" s="110" t="s">
        <v>233</v>
      </c>
      <c r="AO11" s="110" t="s">
        <v>24</v>
      </c>
      <c r="AP11" s="110" t="s">
        <v>234</v>
      </c>
      <c r="AQ11" s="110" t="s">
        <v>233</v>
      </c>
      <c r="AR11" s="110" t="s">
        <v>155</v>
      </c>
      <c r="AS11" s="110" t="s">
        <v>225</v>
      </c>
      <c r="AT11" s="110" t="s">
        <v>156</v>
      </c>
      <c r="AU11" s="145"/>
      <c r="AV11" s="164"/>
      <c r="AW11" s="160"/>
      <c r="AX11" s="160"/>
      <c r="AY11" s="67">
        <v>2</v>
      </c>
      <c r="AZ11" s="138" t="s">
        <v>235</v>
      </c>
      <c r="BA11" s="68" t="s">
        <v>158</v>
      </c>
      <c r="BB11" s="69">
        <v>44896</v>
      </c>
      <c r="BC11" s="69">
        <v>44926</v>
      </c>
      <c r="BD11" s="70" t="s">
        <v>227</v>
      </c>
      <c r="BE11" s="61">
        <v>44620</v>
      </c>
      <c r="BF11" s="110" t="s">
        <v>236</v>
      </c>
      <c r="BG11" s="33">
        <v>44681</v>
      </c>
      <c r="BH11" s="62" t="s">
        <v>237</v>
      </c>
      <c r="BI11" s="62"/>
      <c r="BJ11" s="33">
        <v>44742</v>
      </c>
      <c r="BK11" s="62"/>
      <c r="BL11" s="33">
        <v>44804</v>
      </c>
      <c r="BM11" s="62"/>
      <c r="BN11" s="33">
        <v>44865</v>
      </c>
      <c r="BO11" s="62"/>
      <c r="BP11" s="33">
        <v>44926</v>
      </c>
      <c r="BQ11" s="62"/>
    </row>
    <row r="12" spans="1:69" ht="88.5" customHeight="1" x14ac:dyDescent="0.3">
      <c r="A12" s="163"/>
      <c r="B12" s="145"/>
      <c r="C12" s="145"/>
      <c r="D12" s="145"/>
      <c r="E12" s="145"/>
      <c r="F12" s="145"/>
      <c r="G12" s="165"/>
      <c r="H12" s="145"/>
      <c r="I12" s="145"/>
      <c r="J12" s="145"/>
      <c r="K12" s="145"/>
      <c r="L12" s="164"/>
      <c r="M12" s="145"/>
      <c r="N12" s="145"/>
      <c r="O12" s="145"/>
      <c r="P12" s="145"/>
      <c r="Q12" s="145"/>
      <c r="R12" s="145"/>
      <c r="S12" s="160"/>
      <c r="T12" s="160"/>
      <c r="U12" s="160"/>
      <c r="V12" s="161"/>
      <c r="W12" s="162"/>
      <c r="X12" s="161"/>
      <c r="Y12" s="162"/>
      <c r="Z12" s="160"/>
      <c r="AA12" s="162"/>
      <c r="AB12" s="166"/>
      <c r="AC12" s="42" t="s">
        <v>238</v>
      </c>
      <c r="AD12" s="114" t="s">
        <v>239</v>
      </c>
      <c r="AE12" s="42" t="s">
        <v>54</v>
      </c>
      <c r="AF12" s="30">
        <f t="shared" si="5"/>
        <v>0.25</v>
      </c>
      <c r="AG12" s="110" t="s">
        <v>153</v>
      </c>
      <c r="AH12" s="30">
        <f t="shared" si="6"/>
        <v>0.15</v>
      </c>
      <c r="AI12" s="30">
        <f>+AH12+AF12</f>
        <v>0.4</v>
      </c>
      <c r="AJ12" s="110" t="s">
        <v>154</v>
      </c>
      <c r="AK12" s="109" t="s">
        <v>152</v>
      </c>
      <c r="AL12" s="42" t="s">
        <v>223</v>
      </c>
      <c r="AM12" s="109" t="s">
        <v>23</v>
      </c>
      <c r="AN12" s="110" t="s">
        <v>224</v>
      </c>
      <c r="AO12" s="110" t="s">
        <v>24</v>
      </c>
      <c r="AP12" s="110" t="s">
        <v>86</v>
      </c>
      <c r="AQ12" s="110" t="s">
        <v>224</v>
      </c>
      <c r="AR12" s="110" t="s">
        <v>155</v>
      </c>
      <c r="AS12" s="110" t="s">
        <v>225</v>
      </c>
      <c r="AT12" s="110" t="s">
        <v>156</v>
      </c>
      <c r="AU12" s="145"/>
      <c r="AV12" s="164"/>
      <c r="AW12" s="160"/>
      <c r="AX12" s="160"/>
      <c r="AY12" s="67">
        <v>3</v>
      </c>
      <c r="AZ12" s="138" t="s">
        <v>240</v>
      </c>
      <c r="BA12" s="68" t="s">
        <v>158</v>
      </c>
      <c r="BB12" s="69">
        <v>44896</v>
      </c>
      <c r="BC12" s="69">
        <v>44926</v>
      </c>
      <c r="BD12" s="70" t="s">
        <v>227</v>
      </c>
      <c r="BE12" s="61">
        <v>44620</v>
      </c>
      <c r="BF12" s="110" t="s">
        <v>241</v>
      </c>
      <c r="BG12" s="33">
        <v>44681</v>
      </c>
      <c r="BH12" s="62" t="s">
        <v>242</v>
      </c>
      <c r="BI12" s="62"/>
      <c r="BJ12" s="33">
        <v>44742</v>
      </c>
      <c r="BK12" s="62"/>
      <c r="BL12" s="33">
        <v>44804</v>
      </c>
      <c r="BM12" s="62"/>
      <c r="BN12" s="33">
        <v>44865</v>
      </c>
      <c r="BO12" s="62"/>
      <c r="BP12" s="33">
        <v>44926</v>
      </c>
      <c r="BQ12" s="62"/>
    </row>
    <row r="13" spans="1:69" ht="110.4" x14ac:dyDescent="0.3">
      <c r="A13" s="163" t="s">
        <v>152</v>
      </c>
      <c r="B13" s="145" t="s">
        <v>71</v>
      </c>
      <c r="C13" s="145" t="s">
        <v>55</v>
      </c>
      <c r="D13" s="145" t="s">
        <v>76</v>
      </c>
      <c r="E13" s="145" t="s">
        <v>77</v>
      </c>
      <c r="F13" s="146" t="s">
        <v>243</v>
      </c>
      <c r="G13" s="165" t="s">
        <v>244</v>
      </c>
      <c r="H13" s="168" t="s">
        <v>245</v>
      </c>
      <c r="I13" s="146" t="s">
        <v>246</v>
      </c>
      <c r="J13" s="145" t="s">
        <v>48</v>
      </c>
      <c r="K13" s="145">
        <v>1</v>
      </c>
      <c r="L13" s="164">
        <f>IF(J13="Diaria",+(K13/360),IF(J13="Mensual",+(K13/12),IF(J13="Semanal",+(K13/52),IF(J13="Bimestral",+(K13/6),IF(J13="Trimestral",+(K13/4),IF(J13="Semestral",+(K13/2),IF(J13="Anual",+(K13/1),"")))))))</f>
        <v>1.9230769230769232E-2</v>
      </c>
      <c r="M13" s="145" t="s">
        <v>29</v>
      </c>
      <c r="N13" s="145">
        <f>IF(M13="Menor al 1% del patrimonio de la Lotería de Bogotá",20%,IF(M13="Entre el 1% y el 3% del patrimonio de la Lotería de Bogotá",40%,IF(M13="Entre el 3% y el 6% del patrimonio de la Lotería de Bogotá",60%,IF(M13="Entre el 6% y el 10% del patrimonio de la Lotería de Bogotá",80%,IF(M13="Mayor al 10% del patrimonio de la Lotería de Bogotá",100%,IF(M13="NA",0%,""))))))</f>
        <v>0.2</v>
      </c>
      <c r="O13" s="145" t="s">
        <v>46</v>
      </c>
      <c r="P13" s="145">
        <f>IF(O13="El riesgo afecta la imagen de algún área de la organización",20%,IF(O13="El riesgo afecta la imagen de la entidad internamente, de conocimiento general nivel interno, de junta directiva y accionistas y/o de proveedores",40%,IF(O13="El riesgo afecta la imagen de la entidad con algunos usuarios de relevancia frente al logro de los objetivos",60%,IF(O13="El riesgo afecta la imagen de la entidad con efecto publicitario sistenido a nivel de sector administrativo, nivel departamental o municipal",80%,IF(O13="El riesgo afecta la imagen de la entidad a nivel nacional, con efecto publicitario sistenido a nivel país",100%,IF(O13="NA",0%,""))))))</f>
        <v>0.4</v>
      </c>
      <c r="Q13" s="145" t="s">
        <v>70</v>
      </c>
      <c r="R13" s="145">
        <f>IF(Q13="Interrupción de la operación por menos de un día",20%,IF(Q13="Interrupción de la operación por un día completo",40%,IF(Q13="Interrupción de la operación mayor a 1 día y menor a 2 días",60%,IF(Q13="Interrupción de la operación por dos días completos",80%,IF(Q13="Interrupción de la operación por más de dos días",100%,IF(Q13="NA",0%,""))))))</f>
        <v>0</v>
      </c>
      <c r="S13" s="160" t="s">
        <v>57</v>
      </c>
      <c r="T13" s="160" t="s">
        <v>58</v>
      </c>
      <c r="U13" s="160">
        <f>+MAX(N13,P13,R13)</f>
        <v>0.4</v>
      </c>
      <c r="V13" s="161" t="str">
        <f>IF(L13&lt;=20%,"Muy baja",IF(L13&lt;=40%,"Baja",IF(L13&lt;=60%,"Media",IF(L13&lt;=80%,"Alta",IF(L13&lt;=100%,"Muy alta",IF(L13&gt;=100%,"Muy alta",""))))))</f>
        <v>Muy baja</v>
      </c>
      <c r="W13" s="162">
        <f>+IFERROR(VLOOKUP(V13,Fórmula!$F$1:$G$6,2,FALSE),"")</f>
        <v>0.2</v>
      </c>
      <c r="X13" s="161" t="s">
        <v>53</v>
      </c>
      <c r="Y13" s="162">
        <f>+IFERROR(VLOOKUP(X13,Fórmula!$H$1:$I$6,2,FALSE),"")</f>
        <v>0.6</v>
      </c>
      <c r="Z13" s="160" t="s">
        <v>53</v>
      </c>
      <c r="AA13" s="162">
        <f>IF(Z13="Bajo",25%,IF(Z13="Moderado",50%,IF(Z13="Alto",75%,IF(Z13="Extremo",100%,""))))</f>
        <v>0.5</v>
      </c>
      <c r="AB13" s="167" t="s">
        <v>247</v>
      </c>
      <c r="AC13" s="42" t="s">
        <v>248</v>
      </c>
      <c r="AD13" s="42" t="s">
        <v>249</v>
      </c>
      <c r="AE13" s="42" t="s">
        <v>54</v>
      </c>
      <c r="AF13" s="30">
        <f t="shared" si="5"/>
        <v>0.25</v>
      </c>
      <c r="AG13" s="110" t="s">
        <v>153</v>
      </c>
      <c r="AH13" s="30">
        <f>IF(AG13="Manual",15%,IF(AG13="Automático",25%,""))</f>
        <v>0.15</v>
      </c>
      <c r="AI13" s="30">
        <f>+AH13+AF13</f>
        <v>0.4</v>
      </c>
      <c r="AJ13" s="110" t="s">
        <v>154</v>
      </c>
      <c r="AK13" s="109" t="s">
        <v>152</v>
      </c>
      <c r="AL13" s="42" t="s">
        <v>250</v>
      </c>
      <c r="AM13" s="109" t="s">
        <v>23</v>
      </c>
      <c r="AN13" s="110" t="s">
        <v>251</v>
      </c>
      <c r="AO13" s="110" t="s">
        <v>24</v>
      </c>
      <c r="AP13" s="110" t="s">
        <v>48</v>
      </c>
      <c r="AQ13" s="110" t="s">
        <v>252</v>
      </c>
      <c r="AR13" s="110" t="s">
        <v>155</v>
      </c>
      <c r="AS13" s="110" t="s">
        <v>253</v>
      </c>
      <c r="AT13" s="110" t="s">
        <v>156</v>
      </c>
      <c r="AU13" s="110">
        <f>+AA13*AI13</f>
        <v>0.2</v>
      </c>
      <c r="AV13" s="31">
        <f>+AA13-AU13</f>
        <v>0.3</v>
      </c>
      <c r="AW13" s="160" t="str">
        <f>+IF(C13="Corrupción","Moderado",IF(AV14&lt;=25%,"Bajo",IF(AV14&lt;=50%,"Moderado",IF(AV14&lt;=75%,"Alto",IF(AV14&gt;75%,"Extremo","")))))</f>
        <v>Moderado</v>
      </c>
      <c r="AX13" s="160" t="s">
        <v>41</v>
      </c>
      <c r="AY13" s="58">
        <v>1</v>
      </c>
      <c r="AZ13" s="140" t="s">
        <v>254</v>
      </c>
      <c r="BA13" s="109" t="s">
        <v>255</v>
      </c>
      <c r="BB13" s="37">
        <v>44766</v>
      </c>
      <c r="BC13" s="35">
        <v>44865</v>
      </c>
      <c r="BD13" s="34" t="s">
        <v>256</v>
      </c>
      <c r="BE13" s="61">
        <v>44620</v>
      </c>
      <c r="BF13" s="62"/>
      <c r="BG13" s="33"/>
      <c r="BH13" s="62"/>
      <c r="BI13" s="62"/>
      <c r="BJ13" s="33">
        <v>44742</v>
      </c>
      <c r="BK13" s="71"/>
      <c r="BL13" s="33">
        <v>44804</v>
      </c>
      <c r="BM13" s="71"/>
      <c r="BN13" s="33">
        <v>44865</v>
      </c>
      <c r="BO13" s="71"/>
      <c r="BP13" s="33">
        <v>44926</v>
      </c>
      <c r="BQ13" s="71"/>
    </row>
    <row r="14" spans="1:69" ht="220.8" x14ac:dyDescent="0.3">
      <c r="A14" s="163"/>
      <c r="B14" s="145"/>
      <c r="C14" s="145"/>
      <c r="D14" s="145"/>
      <c r="E14" s="145"/>
      <c r="F14" s="146"/>
      <c r="G14" s="165"/>
      <c r="H14" s="168"/>
      <c r="I14" s="146"/>
      <c r="J14" s="145"/>
      <c r="K14" s="145"/>
      <c r="L14" s="164"/>
      <c r="M14" s="145"/>
      <c r="N14" s="145"/>
      <c r="O14" s="145"/>
      <c r="P14" s="145"/>
      <c r="Q14" s="145"/>
      <c r="R14" s="145"/>
      <c r="S14" s="160"/>
      <c r="T14" s="160"/>
      <c r="U14" s="160"/>
      <c r="V14" s="161"/>
      <c r="W14" s="162"/>
      <c r="X14" s="161"/>
      <c r="Y14" s="162"/>
      <c r="Z14" s="160"/>
      <c r="AA14" s="162"/>
      <c r="AB14" s="167"/>
      <c r="AC14" s="42" t="s">
        <v>257</v>
      </c>
      <c r="AD14" s="42" t="s">
        <v>258</v>
      </c>
      <c r="AE14" s="42" t="s">
        <v>54</v>
      </c>
      <c r="AF14" s="30">
        <f t="shared" si="5"/>
        <v>0.25</v>
      </c>
      <c r="AG14" s="110" t="s">
        <v>153</v>
      </c>
      <c r="AH14" s="30">
        <f t="shared" ref="AH14" si="7">IF(AG14="Manual",15%,IF(AG14="Automático",25%,""))</f>
        <v>0.15</v>
      </c>
      <c r="AI14" s="30">
        <f t="shared" ref="AI14" si="8">+AH14+AF14</f>
        <v>0.4</v>
      </c>
      <c r="AJ14" s="110" t="s">
        <v>154</v>
      </c>
      <c r="AK14" s="109" t="s">
        <v>152</v>
      </c>
      <c r="AL14" s="42" t="s">
        <v>250</v>
      </c>
      <c r="AM14" s="109" t="s">
        <v>23</v>
      </c>
      <c r="AN14" s="110" t="s">
        <v>251</v>
      </c>
      <c r="AO14" s="110" t="s">
        <v>24</v>
      </c>
      <c r="AP14" s="110" t="s">
        <v>48</v>
      </c>
      <c r="AQ14" s="110" t="s">
        <v>259</v>
      </c>
      <c r="AR14" s="110" t="s">
        <v>155</v>
      </c>
      <c r="AS14" s="110" t="s">
        <v>260</v>
      </c>
      <c r="AT14" s="110" t="s">
        <v>156</v>
      </c>
      <c r="AU14" s="110">
        <f>+AV13*AI14</f>
        <v>0.12</v>
      </c>
      <c r="AV14" s="31">
        <f>+AV13-AU14</f>
        <v>0.18</v>
      </c>
      <c r="AW14" s="160"/>
      <c r="AX14" s="160"/>
      <c r="AY14" s="122">
        <v>2</v>
      </c>
      <c r="AZ14" s="141" t="s">
        <v>261</v>
      </c>
      <c r="BA14" s="109" t="s">
        <v>110</v>
      </c>
      <c r="BB14" s="37">
        <v>44774</v>
      </c>
      <c r="BC14" s="37">
        <v>44864</v>
      </c>
      <c r="BD14" s="134" t="s">
        <v>262</v>
      </c>
      <c r="BE14" s="61">
        <v>44620</v>
      </c>
      <c r="BF14" s="62" t="s">
        <v>263</v>
      </c>
      <c r="BG14" s="33">
        <v>44681</v>
      </c>
      <c r="BH14" s="62" t="s">
        <v>264</v>
      </c>
      <c r="BI14" s="62"/>
      <c r="BJ14" s="33">
        <v>44742</v>
      </c>
      <c r="BK14" s="71"/>
      <c r="BL14" s="33">
        <v>44804</v>
      </c>
      <c r="BM14" s="71"/>
      <c r="BN14" s="33">
        <v>44865</v>
      </c>
      <c r="BO14" s="71"/>
      <c r="BP14" s="33">
        <v>44926</v>
      </c>
      <c r="BQ14" s="71"/>
    </row>
    <row r="15" spans="1:69" ht="216.6" thickBot="1" x14ac:dyDescent="0.35">
      <c r="A15" s="106" t="s">
        <v>152</v>
      </c>
      <c r="B15" s="104" t="s">
        <v>107</v>
      </c>
      <c r="C15" s="104" t="s">
        <v>55</v>
      </c>
      <c r="D15" s="104" t="s">
        <v>76</v>
      </c>
      <c r="E15" s="104" t="s">
        <v>77</v>
      </c>
      <c r="F15" s="108" t="s">
        <v>269</v>
      </c>
      <c r="G15" s="104" t="s">
        <v>270</v>
      </c>
      <c r="H15" s="104" t="s">
        <v>271</v>
      </c>
      <c r="I15" s="108" t="s">
        <v>272</v>
      </c>
      <c r="J15" s="104" t="s">
        <v>32</v>
      </c>
      <c r="K15" s="104">
        <v>0</v>
      </c>
      <c r="L15" s="105">
        <f>IF(J15="Diaria",+(K15/360),IF(J15="Mensual",+(K15/12),IF(J15="Bimestral",+(K15/6),IF(J15="Trimestral",+(K15/4),IF(J15="Semestral",+(K15/2),IF(J15="Anual",+(K15/1),""))))))</f>
        <v>0</v>
      </c>
      <c r="M15" s="104" t="s">
        <v>29</v>
      </c>
      <c r="N15" s="104">
        <f>IF(M15="Menor al 1% del patrimonio de la Lotería de Bogotá",20%,IF(M15="Entre el 1% y el 3% del patrimonio de la Lotería de Bogotá",40%,IF(M15="Entre el 3% y el 6% del patrimonio de la Lotería de Bogotá",60%,IF(M15="Entre el 6% y el 10% del patrimonio de la Lotería de Bogotá",80%,IF(M15="Mayor al 10% del patrimonio de la Lotería de Bogotá",100%,IF(M15="NA",0%,""))))))</f>
        <v>0.2</v>
      </c>
      <c r="O15" s="104" t="s">
        <v>46</v>
      </c>
      <c r="P15" s="104">
        <f>IF(O15="El riesgo afecta la imagen de algún área de la organización",20%,IF(O15="El riesgo afecta la imagen de la entidad internamente, de conocimiento general nivel interno, de junta directiva y accionistas y/o de proveedores",40%,IF(O15="El riesgo afecta la imagen de la entidad con algunos usuarios de relevancia frente al logro de los objetivos",60%,IF(O15="El riesgo afecta la imagen de la entidad con efecto publicitario sistenido a nivel de sector administrativo, nivel departamental o municipal",80%,IF(O15="El riesgo afecta la imagen de la entidad a nivel nacional, con efecto publicitario sistenido a nivel país",100%,IF(O15="NA",0%,""))))))</f>
        <v>0.4</v>
      </c>
      <c r="Q15" s="104" t="s">
        <v>70</v>
      </c>
      <c r="R15" s="104">
        <f>IF(Q15="Interrupción de la operación por menos de un día",20%,IF(Q15="Interrupción de la operación por un día completo",40%,IF(Q15="Interrupción de la operación mayor a 1 día y menor a 2 días",60%,IF(Q15="Interrupción de la operación por dos días completos",80%,IF(Q15="Interrupción de la operación por más de dos días",100%,IF(Q15="NA",0%,""))))))</f>
        <v>0</v>
      </c>
      <c r="S15" s="100" t="s">
        <v>69</v>
      </c>
      <c r="T15" s="100" t="s">
        <v>58</v>
      </c>
      <c r="U15" s="100">
        <f>+MAX(N15,P15,R15)</f>
        <v>0.4</v>
      </c>
      <c r="V15" s="101" t="str">
        <f>IF(L15&lt;=20%,"Muy baja",IF(L15&lt;=40%,"Baja",IF(L15&lt;=60%,"Media",IF(L15&lt;=80%,"Alta",IF(L15&lt;=100%,"Muy alta",IF(L15&gt;=100%,"Muy alta",""))))))</f>
        <v>Muy baja</v>
      </c>
      <c r="W15" s="102">
        <f>+IFERROR(VLOOKUP(V15,Fórmula!$F$1:$G$6,2,FALSE),"")</f>
        <v>0.2</v>
      </c>
      <c r="X15" s="101" t="s">
        <v>53</v>
      </c>
      <c r="Y15" s="102">
        <f>+IFERROR(VLOOKUP(X15,Fórmula!$H$1:$I$6,2,FALSE),"")</f>
        <v>0.6</v>
      </c>
      <c r="Z15" s="100" t="s">
        <v>53</v>
      </c>
      <c r="AA15" s="102">
        <f>IF(Z15="Bajo",25%,IF(Z15="Moderado",50%,IF(Z15="Alto",75%,IF(Z15="Extremo",100%,""))))</f>
        <v>0.5</v>
      </c>
      <c r="AB15" s="99" t="s">
        <v>273</v>
      </c>
      <c r="AC15" s="28" t="s">
        <v>274</v>
      </c>
      <c r="AD15" s="28" t="s">
        <v>275</v>
      </c>
      <c r="AE15" s="28" t="s">
        <v>54</v>
      </c>
      <c r="AF15" s="36">
        <f t="shared" si="5"/>
        <v>0.25</v>
      </c>
      <c r="AG15" s="108" t="s">
        <v>153</v>
      </c>
      <c r="AH15" s="36">
        <f>IF(AG15="Manual",15%,IF(AG15="Automático",25%,""))</f>
        <v>0.15</v>
      </c>
      <c r="AI15" s="36">
        <f>+AH15+AF15</f>
        <v>0.4</v>
      </c>
      <c r="AJ15" s="108" t="s">
        <v>154</v>
      </c>
      <c r="AK15" s="104" t="s">
        <v>152</v>
      </c>
      <c r="AL15" s="39" t="s">
        <v>276</v>
      </c>
      <c r="AM15" s="104" t="s">
        <v>39</v>
      </c>
      <c r="AN15" s="108"/>
      <c r="AO15" s="108" t="s">
        <v>24</v>
      </c>
      <c r="AP15" s="108" t="s">
        <v>63</v>
      </c>
      <c r="AQ15" s="108" t="s">
        <v>268</v>
      </c>
      <c r="AR15" s="108" t="s">
        <v>155</v>
      </c>
      <c r="AS15" s="108" t="s">
        <v>277</v>
      </c>
      <c r="AT15" s="108" t="s">
        <v>156</v>
      </c>
      <c r="AU15" s="108">
        <f>+AA15*AI15</f>
        <v>0.2</v>
      </c>
      <c r="AV15" s="128">
        <f>+AA15-AU15</f>
        <v>0.3</v>
      </c>
      <c r="AW15" s="100" t="str">
        <f>+IF(C15="Corrupción","Moderado",IF(AV15&lt;=25%,"Bajo",IF(AV15&lt;=50%,"Moderado",IF(AV15&lt;=75%,"Alto",IF(AV15&gt;75%,"Extremo","")))))</f>
        <v>Moderado</v>
      </c>
      <c r="AX15" s="100" t="s">
        <v>41</v>
      </c>
      <c r="AY15" s="50">
        <v>1</v>
      </c>
      <c r="AZ15" s="142" t="s">
        <v>278</v>
      </c>
      <c r="BA15" s="72" t="s">
        <v>255</v>
      </c>
      <c r="BB15" s="15">
        <v>44876</v>
      </c>
      <c r="BC15" s="15">
        <v>44926</v>
      </c>
      <c r="BD15" s="108" t="s">
        <v>279</v>
      </c>
      <c r="BE15" s="61">
        <v>44620</v>
      </c>
      <c r="BF15" s="62" t="s">
        <v>280</v>
      </c>
      <c r="BG15" s="33">
        <v>44681</v>
      </c>
      <c r="BH15" s="62" t="s">
        <v>281</v>
      </c>
      <c r="BI15" s="96" t="s">
        <v>282</v>
      </c>
      <c r="BJ15" s="33">
        <v>44742</v>
      </c>
      <c r="BK15" s="62"/>
      <c r="BL15" s="33">
        <v>44804</v>
      </c>
      <c r="BM15" s="62"/>
      <c r="BN15" s="33">
        <v>44865</v>
      </c>
      <c r="BO15" s="62"/>
      <c r="BP15" s="33">
        <v>44926</v>
      </c>
      <c r="BQ15" s="62"/>
    </row>
    <row r="16" spans="1:69" ht="96.6" x14ac:dyDescent="0.3">
      <c r="A16" s="163" t="s">
        <v>157</v>
      </c>
      <c r="B16" s="145" t="s">
        <v>101</v>
      </c>
      <c r="C16" s="145" t="s">
        <v>55</v>
      </c>
      <c r="D16" s="145" t="s">
        <v>76</v>
      </c>
      <c r="E16" s="145" t="s">
        <v>77</v>
      </c>
      <c r="F16" s="146" t="s">
        <v>283</v>
      </c>
      <c r="G16" s="165" t="s">
        <v>284</v>
      </c>
      <c r="H16" s="145" t="s">
        <v>285</v>
      </c>
      <c r="I16" s="146" t="s">
        <v>286</v>
      </c>
      <c r="J16" s="145" t="s">
        <v>48</v>
      </c>
      <c r="K16" s="145">
        <v>0</v>
      </c>
      <c r="L16" s="164">
        <f>IF(J16="Diaria",+(K16/360),IF(J16="Semanal",+(K16/52),IF(J16="Mensual",+(K16/12),IF(J16="Bimestral",+(K16/6),IF(J16="Trimestral",+(K16/4),IF(J16="Semestral",+(K16/2),IF(J16="Anual",+(K16/1),"")))))))</f>
        <v>0</v>
      </c>
      <c r="M16" s="145" t="s">
        <v>45</v>
      </c>
      <c r="N16" s="145">
        <f>IF(M16="Menor al 1% del patrimonio de la Lotería de Bogotá",20%,IF(M16="Entre el 1% y el 3% del patrimonio de la Lotería de Bogotá",40%,IF(M16="Entre el 3% y el 6% del patrimonio de la Lotería de Bogotá",60%,IF(M16="Entre el 6% y el 10% del patrimonio de la Lotería de Bogotá",80%,IF(M16="Mayor al 10% del patrimonio de la Lotería de Bogotá",100%,IF(M16="NA",0%,""))))))</f>
        <v>0.4</v>
      </c>
      <c r="O16" s="145" t="s">
        <v>46</v>
      </c>
      <c r="P16" s="145">
        <f>IF(O16="El riesgo afecta la imagen de algún área de la organización",20%,IF(O16="El riesgo afecta la imagen de la entidad internamente, de conocimiento general nivel interno, de junta directiva y accionistas y/o de proveedores",40%,IF(O16="El riesgo afecta la imagen de la entidad con algunos usuarios de relevancia frente al logro de los objetivos",60%,IF(O16="El riesgo afecta la imagen de la entidad con efecto publicitario sistenido a nivel de sector administrativo, nivel departamental o municipal",80%,IF(O16="El riesgo afecta la imagen de la entidad a nivel nacional, con efecto publicitario sistenido a nivel país",100%,IF(O16="NA",0%,""))))))</f>
        <v>0.4</v>
      </c>
      <c r="Q16" s="145" t="s">
        <v>70</v>
      </c>
      <c r="R16" s="145">
        <f>IF(Q16="Interrupción de la operación por menos de un día",20%,IF(Q16="Interrupción de la operación por un día completo",40%,IF(Q16="Interrupción de la operación mayor a 1 día y menor a 2 días",60%,IF(Q16="Interrupción de la operación por dos días completos",80%,IF(Q16="Interrupción de la operación por más de dos días",100%,IF(Q16="NA",0%,""))))))</f>
        <v>0</v>
      </c>
      <c r="S16" s="160" t="s">
        <v>57</v>
      </c>
      <c r="T16" s="160" t="s">
        <v>27</v>
      </c>
      <c r="U16" s="160">
        <f>+MAX(N16,P16,R16)</f>
        <v>0.4</v>
      </c>
      <c r="V16" s="161" t="str">
        <f>IF(L16&lt;=20%,"Muy baja",IF(L16&lt;=40%,"Baja",IF(L16&lt;=60%,"Media",IF(L16&lt;=80%,"Alta",IF(L16&lt;=100%,"Muy alta",IF(L16&gt;=100%,"Muy alta",""))))))</f>
        <v>Muy baja</v>
      </c>
      <c r="W16" s="162">
        <f>+IFERROR(VLOOKUP(V16,Fórmula!$F$1:$G$6,2,FALSE),"")</f>
        <v>0.2</v>
      </c>
      <c r="X16" s="161" t="s">
        <v>53</v>
      </c>
      <c r="Y16" s="162">
        <f>+IFERROR(VLOOKUP(X16,Fórmula!$H$1:$I$6,2,FALSE),"")</f>
        <v>0.6</v>
      </c>
      <c r="Z16" s="160" t="str">
        <f>+IFERROR(VLOOKUP(V16&amp;X16,Fórmula!$C$2:$D$26,2,FALSE),"")</f>
        <v>Moderado</v>
      </c>
      <c r="AA16" s="162">
        <f>IF(Z16="Bajo",25%,IF(Z16="Moderado",50%,IF(Z16="Alto",75%,IF(Z16="Extremo",100%,""))))</f>
        <v>0.5</v>
      </c>
      <c r="AB16" s="167" t="s">
        <v>287</v>
      </c>
      <c r="AC16" s="42" t="s">
        <v>288</v>
      </c>
      <c r="AD16" s="42" t="s">
        <v>289</v>
      </c>
      <c r="AE16" s="42" t="s">
        <v>54</v>
      </c>
      <c r="AF16" s="30">
        <f t="shared" si="5"/>
        <v>0.25</v>
      </c>
      <c r="AG16" s="110" t="s">
        <v>153</v>
      </c>
      <c r="AH16" s="30">
        <f t="shared" ref="AH16" si="9">IF(AG16="Manual",15%,IF(AG16="Automático",25%,""))</f>
        <v>0.15</v>
      </c>
      <c r="AI16" s="30">
        <f t="shared" ref="AI16:AI23" si="10">+AH16+AF16</f>
        <v>0.4</v>
      </c>
      <c r="AJ16" s="110" t="s">
        <v>154</v>
      </c>
      <c r="AK16" s="109" t="s">
        <v>152</v>
      </c>
      <c r="AL16" s="42" t="s">
        <v>290</v>
      </c>
      <c r="AM16" s="109" t="s">
        <v>23</v>
      </c>
      <c r="AN16" s="110" t="s">
        <v>291</v>
      </c>
      <c r="AO16" s="110" t="s">
        <v>24</v>
      </c>
      <c r="AP16" s="110" t="s">
        <v>292</v>
      </c>
      <c r="AQ16" s="110" t="s">
        <v>293</v>
      </c>
      <c r="AR16" s="110" t="s">
        <v>155</v>
      </c>
      <c r="AS16" s="110" t="s">
        <v>294</v>
      </c>
      <c r="AT16" s="110" t="s">
        <v>156</v>
      </c>
      <c r="AU16" s="110">
        <f>+AA16*AI16</f>
        <v>0.2</v>
      </c>
      <c r="AV16" s="31">
        <f>+AA16-AU16</f>
        <v>0.3</v>
      </c>
      <c r="AW16" s="160" t="str">
        <f>+IF(C16="Corrupción","Moderado",IF(AV18&lt;=25%,"Bajo",IF(AV18&lt;=50%,"Moderado",IF(AV18&lt;=75%,"Alto",IF(AV18&gt;75%,"Extremo","")))))</f>
        <v>Moderado</v>
      </c>
      <c r="AX16" s="160" t="s">
        <v>41</v>
      </c>
      <c r="AY16" s="58">
        <v>1</v>
      </c>
      <c r="AZ16" s="143" t="s">
        <v>295</v>
      </c>
      <c r="BA16" s="109" t="s">
        <v>296</v>
      </c>
      <c r="BB16" s="37">
        <v>44562</v>
      </c>
      <c r="BC16" s="37">
        <v>44926</v>
      </c>
      <c r="BD16" s="134" t="s">
        <v>297</v>
      </c>
      <c r="BE16" s="61">
        <v>44620</v>
      </c>
      <c r="BF16" s="62" t="s">
        <v>298</v>
      </c>
      <c r="BG16" s="33">
        <v>44681</v>
      </c>
      <c r="BH16" s="62" t="s">
        <v>299</v>
      </c>
      <c r="BI16" s="96" t="s">
        <v>300</v>
      </c>
      <c r="BJ16" s="33">
        <v>44742</v>
      </c>
      <c r="BK16" s="62"/>
      <c r="BL16" s="33">
        <v>44804</v>
      </c>
      <c r="BM16" s="62"/>
      <c r="BN16" s="33">
        <v>44865</v>
      </c>
      <c r="BO16" s="62"/>
      <c r="BP16" s="33">
        <v>44926</v>
      </c>
      <c r="BQ16" s="62"/>
    </row>
    <row r="17" spans="1:69" ht="138" x14ac:dyDescent="0.3">
      <c r="A17" s="163"/>
      <c r="B17" s="145"/>
      <c r="C17" s="145"/>
      <c r="D17" s="145"/>
      <c r="E17" s="145"/>
      <c r="F17" s="146"/>
      <c r="G17" s="165"/>
      <c r="H17" s="145"/>
      <c r="I17" s="146"/>
      <c r="J17" s="145"/>
      <c r="K17" s="145"/>
      <c r="L17" s="164"/>
      <c r="M17" s="145"/>
      <c r="N17" s="145"/>
      <c r="O17" s="145"/>
      <c r="P17" s="145"/>
      <c r="Q17" s="145"/>
      <c r="R17" s="145"/>
      <c r="S17" s="160"/>
      <c r="T17" s="160"/>
      <c r="U17" s="160"/>
      <c r="V17" s="161"/>
      <c r="W17" s="162"/>
      <c r="X17" s="161"/>
      <c r="Y17" s="162"/>
      <c r="Z17" s="160"/>
      <c r="AA17" s="162"/>
      <c r="AB17" s="167"/>
      <c r="AC17" s="42" t="s">
        <v>301</v>
      </c>
      <c r="AD17" s="42" t="s">
        <v>302</v>
      </c>
      <c r="AE17" s="42" t="s">
        <v>54</v>
      </c>
      <c r="AF17" s="30">
        <f t="shared" ref="AF17:AF18" si="11">IF(AE17="Preventivo",25%,IF(AE17="Detectivo",15%,IF(AE17="Correctivo",10%,"")))</f>
        <v>0.25</v>
      </c>
      <c r="AG17" s="110" t="s">
        <v>153</v>
      </c>
      <c r="AH17" s="30">
        <f>IF(AG17="Manual",15%,IF(AG17="Automático",25%,""))</f>
        <v>0.15</v>
      </c>
      <c r="AI17" s="30">
        <f t="shared" si="10"/>
        <v>0.4</v>
      </c>
      <c r="AJ17" s="110" t="s">
        <v>154</v>
      </c>
      <c r="AK17" s="109" t="s">
        <v>152</v>
      </c>
      <c r="AL17" s="42" t="s">
        <v>290</v>
      </c>
      <c r="AM17" s="109" t="s">
        <v>23</v>
      </c>
      <c r="AN17" s="110" t="s">
        <v>303</v>
      </c>
      <c r="AO17" s="110" t="s">
        <v>24</v>
      </c>
      <c r="AP17" s="110" t="s">
        <v>292</v>
      </c>
      <c r="AQ17" s="110" t="s">
        <v>304</v>
      </c>
      <c r="AR17" s="110" t="s">
        <v>155</v>
      </c>
      <c r="AS17" s="110" t="s">
        <v>305</v>
      </c>
      <c r="AT17" s="110" t="s">
        <v>156</v>
      </c>
      <c r="AU17" s="110">
        <f>+AV16*AI17</f>
        <v>0.12</v>
      </c>
      <c r="AV17" s="31">
        <f>+AV16-AU17</f>
        <v>0.18</v>
      </c>
      <c r="AW17" s="160"/>
      <c r="AX17" s="160"/>
      <c r="AY17" s="122">
        <v>2</v>
      </c>
      <c r="AZ17" s="137" t="s">
        <v>306</v>
      </c>
      <c r="BA17" s="134" t="s">
        <v>307</v>
      </c>
      <c r="BB17" s="37">
        <v>44562</v>
      </c>
      <c r="BC17" s="37">
        <v>44772</v>
      </c>
      <c r="BD17" s="134" t="s">
        <v>308</v>
      </c>
      <c r="BE17" s="61">
        <v>44620</v>
      </c>
      <c r="BF17" s="62" t="s">
        <v>309</v>
      </c>
      <c r="BG17" s="33">
        <v>44681</v>
      </c>
      <c r="BH17" s="120" t="s">
        <v>310</v>
      </c>
      <c r="BI17" s="96" t="s">
        <v>300</v>
      </c>
      <c r="BJ17" s="33">
        <v>44742</v>
      </c>
      <c r="BK17" s="64"/>
      <c r="BL17" s="33">
        <v>44804</v>
      </c>
      <c r="BM17" s="64"/>
      <c r="BN17" s="33">
        <v>44865</v>
      </c>
      <c r="BO17" s="64"/>
      <c r="BP17" s="33">
        <v>44926</v>
      </c>
      <c r="BQ17" s="64"/>
    </row>
    <row r="18" spans="1:69" ht="72" x14ac:dyDescent="0.3">
      <c r="A18" s="163"/>
      <c r="B18" s="145"/>
      <c r="C18" s="145"/>
      <c r="D18" s="145"/>
      <c r="E18" s="145"/>
      <c r="F18" s="146"/>
      <c r="G18" s="165"/>
      <c r="H18" s="145"/>
      <c r="I18" s="146"/>
      <c r="J18" s="145"/>
      <c r="K18" s="145"/>
      <c r="L18" s="164"/>
      <c r="M18" s="145"/>
      <c r="N18" s="145"/>
      <c r="O18" s="145"/>
      <c r="P18" s="145"/>
      <c r="Q18" s="145"/>
      <c r="R18" s="145"/>
      <c r="S18" s="160"/>
      <c r="T18" s="160"/>
      <c r="U18" s="160"/>
      <c r="V18" s="161"/>
      <c r="W18" s="162"/>
      <c r="X18" s="161"/>
      <c r="Y18" s="162"/>
      <c r="Z18" s="160"/>
      <c r="AA18" s="162"/>
      <c r="AB18" s="167"/>
      <c r="AC18" s="42" t="s">
        <v>311</v>
      </c>
      <c r="AD18" s="42" t="s">
        <v>312</v>
      </c>
      <c r="AE18" s="42" t="s">
        <v>54</v>
      </c>
      <c r="AF18" s="30">
        <f t="shared" si="11"/>
        <v>0.25</v>
      </c>
      <c r="AG18" s="110" t="s">
        <v>153</v>
      </c>
      <c r="AH18" s="30">
        <f>IF(AG18="Manual",15%,IF(AG18="Automático",25%,""))</f>
        <v>0.15</v>
      </c>
      <c r="AI18" s="30">
        <f t="shared" si="10"/>
        <v>0.4</v>
      </c>
      <c r="AJ18" s="42" t="str">
        <f>+AJ15</f>
        <v>Confiable</v>
      </c>
      <c r="AK18" s="109" t="str">
        <f>+AK15</f>
        <v>SI</v>
      </c>
      <c r="AL18" s="42" t="s">
        <v>313</v>
      </c>
      <c r="AM18" s="109" t="s">
        <v>23</v>
      </c>
      <c r="AN18" s="110" t="s">
        <v>303</v>
      </c>
      <c r="AO18" s="110" t="s">
        <v>24</v>
      </c>
      <c r="AP18" s="110" t="s">
        <v>63</v>
      </c>
      <c r="AQ18" s="110" t="s">
        <v>314</v>
      </c>
      <c r="AR18" s="42" t="str">
        <f>+AR15</f>
        <v>Asignado</v>
      </c>
      <c r="AS18" s="110" t="s">
        <v>305</v>
      </c>
      <c r="AT18" s="42" t="str">
        <f>+AT15</f>
        <v>Adecuado</v>
      </c>
      <c r="AU18" s="110">
        <f>+AV17*AI18</f>
        <v>7.1999999999999995E-2</v>
      </c>
      <c r="AV18" s="31">
        <f>+AV17-AU18</f>
        <v>0.108</v>
      </c>
      <c r="AW18" s="160"/>
      <c r="AX18" s="160"/>
      <c r="AY18" s="122">
        <v>3</v>
      </c>
      <c r="AZ18" s="137" t="s">
        <v>315</v>
      </c>
      <c r="BA18" s="134" t="s">
        <v>316</v>
      </c>
      <c r="BB18" s="37">
        <v>44562</v>
      </c>
      <c r="BC18" s="37">
        <v>44926</v>
      </c>
      <c r="BD18" s="134" t="s">
        <v>317</v>
      </c>
      <c r="BE18" s="61">
        <v>44620</v>
      </c>
      <c r="BF18" s="62" t="s">
        <v>318</v>
      </c>
      <c r="BG18" s="33">
        <v>44681</v>
      </c>
      <c r="BH18" s="62" t="s">
        <v>319</v>
      </c>
      <c r="BI18" s="96" t="s">
        <v>300</v>
      </c>
      <c r="BJ18" s="33">
        <v>44742</v>
      </c>
      <c r="BK18" s="33"/>
      <c r="BL18" s="33">
        <v>44804</v>
      </c>
      <c r="BM18" s="33"/>
      <c r="BN18" s="33">
        <v>44865</v>
      </c>
      <c r="BO18" s="33"/>
      <c r="BP18" s="33">
        <v>44926</v>
      </c>
      <c r="BQ18" s="33"/>
    </row>
    <row r="19" spans="1:69" ht="69" x14ac:dyDescent="0.3">
      <c r="A19" s="163" t="s">
        <v>157</v>
      </c>
      <c r="B19" s="145" t="s">
        <v>82</v>
      </c>
      <c r="C19" s="145" t="s">
        <v>55</v>
      </c>
      <c r="D19" s="145" t="s">
        <v>76</v>
      </c>
      <c r="E19" s="145" t="s">
        <v>77</v>
      </c>
      <c r="F19" s="169" t="s">
        <v>320</v>
      </c>
      <c r="G19" s="165" t="s">
        <v>321</v>
      </c>
      <c r="H19" s="145" t="s">
        <v>322</v>
      </c>
      <c r="I19" s="169" t="s">
        <v>323</v>
      </c>
      <c r="J19" s="145" t="s">
        <v>86</v>
      </c>
      <c r="K19" s="145">
        <v>0</v>
      </c>
      <c r="L19" s="164">
        <f>IF(J19="Diaria",+(K19/360),IF(J19="Mensual",+(K19/12),IF(J19="Bimestral",+(K19/6),IF(J19="Trimestral",+(K19/4),IF(J19="Semestral",+(K19/2),IF(J19="Anual",+(K19/1),""))))))</f>
        <v>0</v>
      </c>
      <c r="M19" s="145" t="s">
        <v>29</v>
      </c>
      <c r="N19" s="145">
        <f>IF(M19="Menor al 1% del patrimonio de la Lotería de Bogotá",20%,IF(M19="Entre el 1% y el 3% del patrimonio de la Lotería de Bogotá",40%,IF(M19="Entre el 3% y el 6% del patrimonio de la Lotería de Bogotá",60%,IF(M19="Entre el 6% y el 10% del patrimonio de la Lotería de Bogotá",80%,IF(M19="Mayor al 10% del patrimonio de la Lotería de Bogotá",100%,IF(M19="NA",0%,""))))))</f>
        <v>0.2</v>
      </c>
      <c r="O19" s="145" t="s">
        <v>70</v>
      </c>
      <c r="P19" s="145">
        <f>IF(O19="El riesgo afecta la imagen de algún área de la organización",20%,IF(O19="El riesgo afecta la imagen de la entidad internamente, de conocimiento general nivel interno, de junta directiva y accionistas y/o de proveedores",40%,IF(O19="El riesgo afecta la imagen de la entidad con algunos usuarios de relevancia frente al logro de los objetivos",60%,IF(O19="El riesgo afecta la imagen de la entidad con efecto publicitario sistenido a nivel de sector administrativo, nivel departamental o municipal",80%,IF(O19="El riesgo afecta la imagen de la entidad a nivel nacional, con efecto publicitario sistenido a nivel país",100%,IF(O19="NA",0%,""))))))</f>
        <v>0</v>
      </c>
      <c r="Q19" s="145" t="s">
        <v>70</v>
      </c>
      <c r="R19" s="145">
        <f>IF(Q19="Interrupción de la operación por menos de un día",20%,IF(Q19="Interrupción de la operación por un día completo",40%,IF(Q19="Interrupción de la operación mayor a 1 día y menor a 2 días",60%,IF(Q19="Interrupción de la operación por dos días completos",80%,IF(Q19="Interrupción de la operación por más de dos días",100%,IF(Q19="NA",0%,""))))))</f>
        <v>0</v>
      </c>
      <c r="S19" s="160" t="s">
        <v>90</v>
      </c>
      <c r="T19" s="160" t="s">
        <v>43</v>
      </c>
      <c r="U19" s="160">
        <f>+MAX(N19,P19,R19)</f>
        <v>0.2</v>
      </c>
      <c r="V19" s="161" t="str">
        <f>IF(L19&lt;=20%,"Muy baja",IF(L19&lt;=40%,"Baja",IF(L19&lt;=60%,"Media",IF(L19&lt;=80%,"Alta",IF(L19&lt;=100%,"Muy alta",IF(L19&gt;=100%,"Muy alta",""))))))</f>
        <v>Muy baja</v>
      </c>
      <c r="W19" s="162">
        <f>+IFERROR(VLOOKUP(V19,Fórmula!$F$1:$G$6,2,FALSE),"")</f>
        <v>0.2</v>
      </c>
      <c r="X19" s="161" t="s">
        <v>53</v>
      </c>
      <c r="Y19" s="162">
        <f>+IFERROR(VLOOKUP(X19,Fórmula!$H$1:$I$6,2,FALSE),"")</f>
        <v>0.6</v>
      </c>
      <c r="Z19" s="160" t="s">
        <v>53</v>
      </c>
      <c r="AA19" s="162">
        <f>IF(Z19="Bajo",25%,IF(Z19="Moderado",50%,IF(Z19="Alto",75%,IF(Z19="Extremo",100%,""))))</f>
        <v>0.5</v>
      </c>
      <c r="AB19" s="167" t="s">
        <v>324</v>
      </c>
      <c r="AC19" s="117" t="s">
        <v>325</v>
      </c>
      <c r="AD19" s="38" t="s">
        <v>326</v>
      </c>
      <c r="AE19" s="42" t="s">
        <v>54</v>
      </c>
      <c r="AF19" s="30">
        <f>IF(AE19="Preventivo",25%,IF(AE19="Detectivo",15%,IF(AE19="Correctivo",10%,"")))</f>
        <v>0.25</v>
      </c>
      <c r="AG19" s="110" t="s">
        <v>153</v>
      </c>
      <c r="AH19" s="30">
        <f t="shared" ref="AH19:AH22" si="12">IF(AG19="Manual",15%,IF(AG19="Automático",25%,""))</f>
        <v>0.15</v>
      </c>
      <c r="AI19" s="30">
        <f t="shared" si="10"/>
        <v>0.4</v>
      </c>
      <c r="AJ19" s="110" t="s">
        <v>154</v>
      </c>
      <c r="AK19" s="109" t="s">
        <v>152</v>
      </c>
      <c r="AL19" s="42" t="s">
        <v>327</v>
      </c>
      <c r="AM19" s="109" t="s">
        <v>23</v>
      </c>
      <c r="AN19" s="110" t="s">
        <v>328</v>
      </c>
      <c r="AO19" s="110" t="s">
        <v>24</v>
      </c>
      <c r="AP19" s="110" t="s">
        <v>86</v>
      </c>
      <c r="AQ19" s="110" t="s">
        <v>329</v>
      </c>
      <c r="AR19" s="110" t="s">
        <v>155</v>
      </c>
      <c r="AS19" s="110" t="s">
        <v>330</v>
      </c>
      <c r="AT19" s="110" t="s">
        <v>156</v>
      </c>
      <c r="AU19" s="110">
        <f>+AI19*AA19</f>
        <v>0.2</v>
      </c>
      <c r="AV19" s="31">
        <f>+AA19-AU19</f>
        <v>0.3</v>
      </c>
      <c r="AW19" s="160" t="str">
        <f>+IF(C19="Corrupción","Moderado",IF(AV23&lt;=25%,"Bajo",IF(AV23&lt;=50%,"Moderado",IF(AV23&lt;=75%,"Alto",IF(AV23&gt;75%,"Extremo","")))))</f>
        <v>Moderado</v>
      </c>
      <c r="AX19" s="160" t="s">
        <v>41</v>
      </c>
      <c r="AY19" s="58">
        <v>1</v>
      </c>
      <c r="AZ19" s="41"/>
      <c r="BA19" s="116" t="s">
        <v>331</v>
      </c>
      <c r="BB19" s="132">
        <v>44562</v>
      </c>
      <c r="BC19" s="132">
        <v>44926</v>
      </c>
      <c r="BD19" s="119" t="s">
        <v>279</v>
      </c>
      <c r="BE19" s="61">
        <v>44620</v>
      </c>
      <c r="BF19" s="62"/>
      <c r="BG19" s="33">
        <v>44681</v>
      </c>
      <c r="BH19" s="62"/>
      <c r="BI19" s="62"/>
      <c r="BJ19" s="33">
        <v>44742</v>
      </c>
      <c r="BK19" s="71"/>
      <c r="BL19" s="33">
        <v>44804</v>
      </c>
      <c r="BM19" s="71"/>
      <c r="BN19" s="33">
        <v>44865</v>
      </c>
      <c r="BO19" s="71"/>
      <c r="BP19" s="33">
        <v>44926</v>
      </c>
      <c r="BQ19" s="71"/>
    </row>
    <row r="20" spans="1:69" ht="82.8" x14ac:dyDescent="0.3">
      <c r="A20" s="163"/>
      <c r="B20" s="145"/>
      <c r="C20" s="145"/>
      <c r="D20" s="145"/>
      <c r="E20" s="145"/>
      <c r="F20" s="169"/>
      <c r="G20" s="165"/>
      <c r="H20" s="145"/>
      <c r="I20" s="169"/>
      <c r="J20" s="145"/>
      <c r="K20" s="145"/>
      <c r="L20" s="164"/>
      <c r="M20" s="145"/>
      <c r="N20" s="145"/>
      <c r="O20" s="145"/>
      <c r="P20" s="145"/>
      <c r="Q20" s="145"/>
      <c r="R20" s="145"/>
      <c r="S20" s="160"/>
      <c r="T20" s="160"/>
      <c r="U20" s="160"/>
      <c r="V20" s="161"/>
      <c r="W20" s="162"/>
      <c r="X20" s="161"/>
      <c r="Y20" s="162"/>
      <c r="Z20" s="160"/>
      <c r="AA20" s="162"/>
      <c r="AB20" s="167"/>
      <c r="AC20" s="115" t="s">
        <v>332</v>
      </c>
      <c r="AD20" s="38" t="s">
        <v>333</v>
      </c>
      <c r="AE20" s="42" t="s">
        <v>54</v>
      </c>
      <c r="AF20" s="30">
        <f t="shared" ref="AF20:AF22" si="13">IF(AE20="Preventivo",25%,IF(AE20="Detectivo",15%,IF(AE20="Correctivo",10%,"")))</f>
        <v>0.25</v>
      </c>
      <c r="AG20" s="110" t="s">
        <v>153</v>
      </c>
      <c r="AH20" s="30">
        <f t="shared" si="12"/>
        <v>0.15</v>
      </c>
      <c r="AI20" s="30">
        <f t="shared" si="10"/>
        <v>0.4</v>
      </c>
      <c r="AJ20" s="110" t="s">
        <v>154</v>
      </c>
      <c r="AK20" s="109" t="s">
        <v>152</v>
      </c>
      <c r="AL20" s="42" t="s">
        <v>334</v>
      </c>
      <c r="AM20" s="109" t="s">
        <v>23</v>
      </c>
      <c r="AN20" s="110" t="s">
        <v>335</v>
      </c>
      <c r="AO20" s="110" t="s">
        <v>24</v>
      </c>
      <c r="AP20" s="110" t="s">
        <v>96</v>
      </c>
      <c r="AQ20" s="110" t="s">
        <v>336</v>
      </c>
      <c r="AR20" s="110" t="s">
        <v>155</v>
      </c>
      <c r="AS20" s="110" t="s">
        <v>337</v>
      </c>
      <c r="AT20" s="110" t="s">
        <v>156</v>
      </c>
      <c r="AU20" s="110">
        <f>+AV19*AI20</f>
        <v>0.12</v>
      </c>
      <c r="AV20" s="31">
        <f>+AV19-AU20</f>
        <v>0.18</v>
      </c>
      <c r="AW20" s="160"/>
      <c r="AX20" s="160"/>
      <c r="AY20" s="122">
        <v>2</v>
      </c>
      <c r="AZ20" s="41" t="s">
        <v>338</v>
      </c>
      <c r="BA20" s="116" t="s">
        <v>267</v>
      </c>
      <c r="BB20" s="132">
        <v>44562</v>
      </c>
      <c r="BC20" s="132">
        <v>44926</v>
      </c>
      <c r="BD20" s="119" t="s">
        <v>339</v>
      </c>
      <c r="BE20" s="61">
        <v>44620</v>
      </c>
      <c r="BF20" s="62"/>
      <c r="BG20" s="33">
        <v>44681</v>
      </c>
      <c r="BH20" s="62"/>
      <c r="BI20" s="62"/>
      <c r="BJ20" s="33">
        <v>44742</v>
      </c>
      <c r="BK20" s="71"/>
      <c r="BL20" s="33">
        <v>44804</v>
      </c>
      <c r="BM20" s="71"/>
      <c r="BN20" s="33">
        <v>44865</v>
      </c>
      <c r="BO20" s="71"/>
      <c r="BP20" s="33">
        <v>44926</v>
      </c>
      <c r="BQ20" s="71"/>
    </row>
    <row r="21" spans="1:69" ht="55.2" x14ac:dyDescent="0.3">
      <c r="A21" s="163"/>
      <c r="B21" s="145"/>
      <c r="C21" s="145"/>
      <c r="D21" s="145"/>
      <c r="E21" s="145"/>
      <c r="F21" s="169"/>
      <c r="G21" s="165"/>
      <c r="H21" s="145"/>
      <c r="I21" s="169"/>
      <c r="J21" s="145"/>
      <c r="K21" s="145"/>
      <c r="L21" s="164"/>
      <c r="M21" s="145"/>
      <c r="N21" s="145"/>
      <c r="O21" s="145"/>
      <c r="P21" s="145"/>
      <c r="Q21" s="145"/>
      <c r="R21" s="145"/>
      <c r="S21" s="160"/>
      <c r="T21" s="160"/>
      <c r="U21" s="160"/>
      <c r="V21" s="161"/>
      <c r="W21" s="162"/>
      <c r="X21" s="161"/>
      <c r="Y21" s="162"/>
      <c r="Z21" s="160"/>
      <c r="AA21" s="162"/>
      <c r="AB21" s="167"/>
      <c r="AC21" s="115" t="s">
        <v>340</v>
      </c>
      <c r="AD21" s="38" t="s">
        <v>341</v>
      </c>
      <c r="AE21" s="42" t="s">
        <v>54</v>
      </c>
      <c r="AF21" s="30">
        <f t="shared" si="13"/>
        <v>0.25</v>
      </c>
      <c r="AG21" s="110" t="s">
        <v>153</v>
      </c>
      <c r="AH21" s="30">
        <f t="shared" si="12"/>
        <v>0.15</v>
      </c>
      <c r="AI21" s="30">
        <f t="shared" si="10"/>
        <v>0.4</v>
      </c>
      <c r="AJ21" s="110" t="s">
        <v>154</v>
      </c>
      <c r="AK21" s="109" t="s">
        <v>152</v>
      </c>
      <c r="AL21" s="42" t="s">
        <v>342</v>
      </c>
      <c r="AM21" s="109" t="s">
        <v>23</v>
      </c>
      <c r="AN21" s="110" t="s">
        <v>343</v>
      </c>
      <c r="AO21" s="110" t="s">
        <v>40</v>
      </c>
      <c r="AP21" s="110" t="s">
        <v>344</v>
      </c>
      <c r="AQ21" s="110" t="s">
        <v>345</v>
      </c>
      <c r="AR21" s="110" t="s">
        <v>155</v>
      </c>
      <c r="AS21" s="110" t="s">
        <v>337</v>
      </c>
      <c r="AT21" s="110" t="s">
        <v>156</v>
      </c>
      <c r="AU21" s="110">
        <f>+AV20*AI21</f>
        <v>7.1999999999999995E-2</v>
      </c>
      <c r="AV21" s="31">
        <f>+AV20-AU21</f>
        <v>0.108</v>
      </c>
      <c r="AW21" s="160"/>
      <c r="AX21" s="160"/>
      <c r="AY21" s="122">
        <v>3</v>
      </c>
      <c r="AZ21" s="32"/>
      <c r="BA21" s="110" t="s">
        <v>337</v>
      </c>
      <c r="BB21" s="132">
        <v>44562</v>
      </c>
      <c r="BC21" s="132">
        <v>44926</v>
      </c>
      <c r="BD21" s="134"/>
      <c r="BE21" s="61">
        <v>44620</v>
      </c>
      <c r="BF21" s="62"/>
      <c r="BG21" s="33">
        <v>44681</v>
      </c>
      <c r="BH21" s="63"/>
      <c r="BI21" s="63"/>
      <c r="BJ21" s="33">
        <v>44742</v>
      </c>
      <c r="BK21" s="63"/>
      <c r="BL21" s="33">
        <v>44804</v>
      </c>
      <c r="BM21" s="63"/>
      <c r="BN21" s="33">
        <v>44865</v>
      </c>
      <c r="BO21" s="63"/>
      <c r="BP21" s="33">
        <v>44926</v>
      </c>
      <c r="BQ21" s="63"/>
    </row>
    <row r="22" spans="1:69" ht="124.2" x14ac:dyDescent="0.3">
      <c r="A22" s="163"/>
      <c r="B22" s="145"/>
      <c r="C22" s="145"/>
      <c r="D22" s="145"/>
      <c r="E22" s="145"/>
      <c r="F22" s="169"/>
      <c r="G22" s="165"/>
      <c r="H22" s="145"/>
      <c r="I22" s="169"/>
      <c r="J22" s="145"/>
      <c r="K22" s="145"/>
      <c r="L22" s="164"/>
      <c r="M22" s="145"/>
      <c r="N22" s="145"/>
      <c r="O22" s="145"/>
      <c r="P22" s="145"/>
      <c r="Q22" s="145"/>
      <c r="R22" s="145"/>
      <c r="S22" s="160"/>
      <c r="T22" s="160"/>
      <c r="U22" s="160"/>
      <c r="V22" s="161"/>
      <c r="W22" s="162"/>
      <c r="X22" s="161"/>
      <c r="Y22" s="162"/>
      <c r="Z22" s="160"/>
      <c r="AA22" s="162"/>
      <c r="AB22" s="167"/>
      <c r="AC22" s="115" t="s">
        <v>346</v>
      </c>
      <c r="AD22" s="42" t="s">
        <v>347</v>
      </c>
      <c r="AE22" s="42" t="s">
        <v>54</v>
      </c>
      <c r="AF22" s="30">
        <f t="shared" si="13"/>
        <v>0.25</v>
      </c>
      <c r="AG22" s="110" t="s">
        <v>153</v>
      </c>
      <c r="AH22" s="30">
        <f t="shared" si="12"/>
        <v>0.15</v>
      </c>
      <c r="AI22" s="30">
        <f t="shared" si="10"/>
        <v>0.4</v>
      </c>
      <c r="AJ22" s="110" t="s">
        <v>154</v>
      </c>
      <c r="AK22" s="109" t="s">
        <v>152</v>
      </c>
      <c r="AL22" s="42" t="s">
        <v>348</v>
      </c>
      <c r="AM22" s="109" t="s">
        <v>23</v>
      </c>
      <c r="AN22" s="110" t="s">
        <v>349</v>
      </c>
      <c r="AO22" s="110" t="s">
        <v>24</v>
      </c>
      <c r="AP22" s="110" t="s">
        <v>266</v>
      </c>
      <c r="AQ22" s="110" t="s">
        <v>350</v>
      </c>
      <c r="AR22" s="110" t="s">
        <v>155</v>
      </c>
      <c r="AS22" s="110" t="s">
        <v>351</v>
      </c>
      <c r="AT22" s="110" t="s">
        <v>156</v>
      </c>
      <c r="AU22" s="110">
        <f>+AV21*AI22</f>
        <v>4.3200000000000002E-2</v>
      </c>
      <c r="AV22" s="31">
        <f>+AV21-AU22</f>
        <v>6.4799999999999996E-2</v>
      </c>
      <c r="AW22" s="160"/>
      <c r="AX22" s="160"/>
      <c r="AY22" s="122">
        <v>4</v>
      </c>
      <c r="AZ22" s="32"/>
      <c r="BA22" s="110" t="s">
        <v>351</v>
      </c>
      <c r="BB22" s="132">
        <v>44562</v>
      </c>
      <c r="BC22" s="132">
        <v>44926</v>
      </c>
      <c r="BD22" s="134"/>
      <c r="BE22" s="61">
        <v>44620</v>
      </c>
      <c r="BF22" s="62"/>
      <c r="BG22" s="33">
        <v>44681</v>
      </c>
      <c r="BH22" s="62"/>
      <c r="BI22" s="62"/>
      <c r="BJ22" s="33">
        <v>44742</v>
      </c>
      <c r="BK22" s="62"/>
      <c r="BL22" s="33">
        <v>44804</v>
      </c>
      <c r="BM22" s="62"/>
      <c r="BN22" s="33">
        <v>44865</v>
      </c>
      <c r="BO22" s="62"/>
      <c r="BP22" s="33">
        <v>44926</v>
      </c>
      <c r="BQ22" s="62"/>
    </row>
    <row r="23" spans="1:69" ht="55.2" x14ac:dyDescent="0.3">
      <c r="A23" s="163"/>
      <c r="B23" s="145"/>
      <c r="C23" s="145"/>
      <c r="D23" s="145"/>
      <c r="E23" s="145"/>
      <c r="F23" s="169"/>
      <c r="G23" s="165"/>
      <c r="H23" s="145"/>
      <c r="I23" s="169"/>
      <c r="J23" s="145"/>
      <c r="K23" s="145"/>
      <c r="L23" s="164"/>
      <c r="M23" s="145"/>
      <c r="N23" s="145"/>
      <c r="O23" s="145"/>
      <c r="P23" s="145"/>
      <c r="Q23" s="145"/>
      <c r="R23" s="145"/>
      <c r="S23" s="160"/>
      <c r="T23" s="160"/>
      <c r="U23" s="160"/>
      <c r="V23" s="161"/>
      <c r="W23" s="162"/>
      <c r="X23" s="161"/>
      <c r="Y23" s="162"/>
      <c r="Z23" s="160"/>
      <c r="AA23" s="162"/>
      <c r="AB23" s="167"/>
      <c r="AC23" s="115" t="s">
        <v>352</v>
      </c>
      <c r="AD23" s="42" t="s">
        <v>353</v>
      </c>
      <c r="AE23" s="42" t="s">
        <v>54</v>
      </c>
      <c r="AF23" s="30">
        <f>IF(AE23="Preventivo",25%,IF(AE23="Detectivo",15%,IF(AE23="Correctivo",10%,"")))</f>
        <v>0.25</v>
      </c>
      <c r="AG23" s="110" t="s">
        <v>153</v>
      </c>
      <c r="AH23" s="30">
        <f>IF(AG23="Manual",15%,IF(AG23="Automático",25%,""))</f>
        <v>0.15</v>
      </c>
      <c r="AI23" s="30">
        <f t="shared" si="10"/>
        <v>0.4</v>
      </c>
      <c r="AJ23" s="110" t="s">
        <v>154</v>
      </c>
      <c r="AK23" s="109" t="s">
        <v>152</v>
      </c>
      <c r="AL23" s="42" t="s">
        <v>354</v>
      </c>
      <c r="AM23" s="109" t="s">
        <v>23</v>
      </c>
      <c r="AN23" s="110" t="s">
        <v>328</v>
      </c>
      <c r="AO23" s="110" t="s">
        <v>24</v>
      </c>
      <c r="AP23" s="110" t="s">
        <v>96</v>
      </c>
      <c r="AQ23" s="110" t="s">
        <v>355</v>
      </c>
      <c r="AR23" s="110" t="s">
        <v>265</v>
      </c>
      <c r="AS23" s="110" t="s">
        <v>267</v>
      </c>
      <c r="AT23" s="110" t="s">
        <v>156</v>
      </c>
      <c r="AU23" s="110">
        <f>+AV22*AI23</f>
        <v>2.5919999999999999E-2</v>
      </c>
      <c r="AV23" s="31">
        <f>+AV22-AU23</f>
        <v>3.8879999999999998E-2</v>
      </c>
      <c r="AW23" s="160"/>
      <c r="AX23" s="160"/>
      <c r="AY23" s="122">
        <v>5</v>
      </c>
      <c r="AZ23" s="32"/>
      <c r="BA23" s="110" t="s">
        <v>267</v>
      </c>
      <c r="BB23" s="132">
        <v>44562</v>
      </c>
      <c r="BC23" s="132">
        <v>44926</v>
      </c>
      <c r="BD23" s="134"/>
      <c r="BE23" s="61">
        <v>44620</v>
      </c>
      <c r="BF23" s="62"/>
      <c r="BG23" s="33">
        <v>44681</v>
      </c>
      <c r="BH23" s="64"/>
      <c r="BI23" s="64"/>
      <c r="BJ23" s="33">
        <v>44742</v>
      </c>
      <c r="BK23" s="64"/>
      <c r="BL23" s="33">
        <v>44804</v>
      </c>
      <c r="BM23" s="64"/>
      <c r="BN23" s="33">
        <v>44865</v>
      </c>
      <c r="BO23" s="64"/>
      <c r="BP23" s="33">
        <v>44926</v>
      </c>
      <c r="BQ23" s="64"/>
    </row>
    <row r="24" spans="1:69" ht="138" x14ac:dyDescent="0.3">
      <c r="A24" s="163" t="s">
        <v>157</v>
      </c>
      <c r="B24" s="145" t="s">
        <v>82</v>
      </c>
      <c r="C24" s="145" t="s">
        <v>55</v>
      </c>
      <c r="D24" s="145" t="s">
        <v>76</v>
      </c>
      <c r="E24" s="145" t="s">
        <v>77</v>
      </c>
      <c r="F24" s="169" t="s">
        <v>356</v>
      </c>
      <c r="G24" s="165" t="s">
        <v>357</v>
      </c>
      <c r="H24" s="145" t="s">
        <v>358</v>
      </c>
      <c r="I24" s="169" t="s">
        <v>359</v>
      </c>
      <c r="J24" s="145" t="s">
        <v>63</v>
      </c>
      <c r="K24" s="145">
        <v>2</v>
      </c>
      <c r="L24" s="164">
        <f>IF(J24="Diaria",+(K24/360),IF(J24="Mensual",+(K24/12),IF(J24="Bimestral",+(K24/6),IF(J24="Trimestral",+(K24/4),IF(J24="Semestral",+(K24/2),IF(J24="Anual",+(K24/1),""))))))</f>
        <v>0.16666666666666666</v>
      </c>
      <c r="M24" s="145" t="s">
        <v>29</v>
      </c>
      <c r="N24" s="145">
        <f>IF(M24="Menor al 1% del patrimonio de la Lotería de Bogotá",20%,IF(M24="Entre el 1% y el 3% del patrimonio de la Lotería de Bogotá",40%,IF(M24="Entre el 3% y el 6% del patrimonio de la Lotería de Bogotá",60%,IF(M24="Entre el 6% y el 10% del patrimonio de la Lotería de Bogotá",80%,IF(M24="Mayor al 10% del patrimonio de la Lotería de Bogotá",100%,IF(M24="NA",0%,""))))))</f>
        <v>0.2</v>
      </c>
      <c r="O24" s="145" t="s">
        <v>46</v>
      </c>
      <c r="P24" s="145">
        <f>IF(O24="El riesgo afecta la imagen de algún área de la organización",20%,IF(O24="El riesgo afecta la imagen de la entidad internamente, de conocimiento general nivel interno, de junta directiva y accionistas y/o de proveedores",40%,IF(O24="El riesgo afecta la imagen de la entidad con algunos usuarios de relevancia frente al logro de los objetivos",60%,IF(O24="El riesgo afecta la imagen de la entidad con efecto publicitario sistenido a nivel de sector administrativo, nivel departamental o municipal",80%,IF(O24="El riesgo afecta la imagen de la entidad a nivel nacional, con efecto publicitario sistenido a nivel país",100%,IF(O24="NA",0%,""))))))</f>
        <v>0.4</v>
      </c>
      <c r="Q24" s="145" t="s">
        <v>70</v>
      </c>
      <c r="R24" s="145">
        <f>IF(Q24="Interrupción de la operación por menos de un día",20%,IF(Q24="Interrupción de la operación por un día completo",40%,IF(Q24="Interrupción de la operación mayor a 1 día y menor a 2 días",60%,IF(Q24="Interrupción de la operación por dos días completos",80%,IF(Q24="Interrupción de la operación por más de dos días",100%,IF(Q24="NA",0%,""))))))</f>
        <v>0</v>
      </c>
      <c r="S24" s="160" t="s">
        <v>57</v>
      </c>
      <c r="T24" s="160" t="s">
        <v>70</v>
      </c>
      <c r="U24" s="160">
        <f>+MAX(N24,P24,R24)</f>
        <v>0.4</v>
      </c>
      <c r="V24" s="161" t="str">
        <f>IF(L24&lt;=20%,"Muy baja",IF(L24&lt;=40%,"Baja",IF(L24&lt;=60%,"Media",IF(L24&lt;=80%,"Alta",IF(L24&lt;=100%,"Muy alta",IF(L24&gt;=100%,"Muy alta",""))))))</f>
        <v>Muy baja</v>
      </c>
      <c r="W24" s="162">
        <f>+IFERROR(VLOOKUP(V24,Fórmula!$F$1:$G$6,2,FALSE),"")</f>
        <v>0.2</v>
      </c>
      <c r="X24" s="161" t="s">
        <v>53</v>
      </c>
      <c r="Y24" s="162">
        <f>+IFERROR(VLOOKUP(X24,Fórmula!$H$1:$I$6,2,FALSE),"")</f>
        <v>0.6</v>
      </c>
      <c r="Z24" s="160" t="s">
        <v>53</v>
      </c>
      <c r="AA24" s="162">
        <f>IF(Z24="Bajo",25%,IF(Z24="Moderado",50%,IF(Z24="Alto",75%,IF(Z24="Extremo",100%,""))))</f>
        <v>0.5</v>
      </c>
      <c r="AB24" s="167" t="s">
        <v>360</v>
      </c>
      <c r="AC24" s="42" t="s">
        <v>361</v>
      </c>
      <c r="AD24" s="42" t="s">
        <v>362</v>
      </c>
      <c r="AE24" s="42" t="s">
        <v>54</v>
      </c>
      <c r="AF24" s="30">
        <f>IF(AE24="Preventivo",25%,IF(AE24="Detectivo",15%,IF(AE24="Correctivo",10%,"")))</f>
        <v>0.25</v>
      </c>
      <c r="AG24" s="110" t="s">
        <v>153</v>
      </c>
      <c r="AH24" s="30">
        <f t="shared" ref="AH24:AH32" si="14">IF(AG24="Manual",15%,IF(AG24="Automático",25%,""))</f>
        <v>0.15</v>
      </c>
      <c r="AI24" s="30">
        <f>+AH24+AF24</f>
        <v>0.4</v>
      </c>
      <c r="AJ24" s="110" t="s">
        <v>154</v>
      </c>
      <c r="AK24" s="109" t="s">
        <v>152</v>
      </c>
      <c r="AL24" s="42" t="s">
        <v>363</v>
      </c>
      <c r="AM24" s="109" t="s">
        <v>23</v>
      </c>
      <c r="AN24" s="110" t="s">
        <v>364</v>
      </c>
      <c r="AO24" s="110" t="s">
        <v>24</v>
      </c>
      <c r="AP24" s="110" t="s">
        <v>63</v>
      </c>
      <c r="AQ24" s="110" t="s">
        <v>365</v>
      </c>
      <c r="AR24" s="110" t="s">
        <v>155</v>
      </c>
      <c r="AS24" s="110" t="s">
        <v>366</v>
      </c>
      <c r="AT24" s="110" t="s">
        <v>156</v>
      </c>
      <c r="AU24" s="110">
        <f>+AI24*AA24</f>
        <v>0.2</v>
      </c>
      <c r="AV24" s="31">
        <f>+AA24-AU24</f>
        <v>0.3</v>
      </c>
      <c r="AW24" s="160" t="str">
        <f>+IF(C24="Corrupción","Moderado",IF(AV25&lt;=25%,"Bajo",IF(AV25&lt;=50%,"Moderado",IF(AV25&lt;=75%,"Alto",IF(AV25&gt;75%,"Extremo","")))))</f>
        <v>Moderado</v>
      </c>
      <c r="AX24" s="160" t="s">
        <v>41</v>
      </c>
      <c r="AY24" s="58">
        <v>1</v>
      </c>
      <c r="AZ24" s="110" t="s">
        <v>367</v>
      </c>
      <c r="BA24" s="109" t="s">
        <v>368</v>
      </c>
      <c r="BB24" s="132">
        <v>44562</v>
      </c>
      <c r="BC24" s="132">
        <v>44926</v>
      </c>
      <c r="BD24" s="110" t="s">
        <v>369</v>
      </c>
      <c r="BE24" s="61">
        <v>44620</v>
      </c>
      <c r="BF24" s="62"/>
      <c r="BG24" s="33">
        <v>44681</v>
      </c>
      <c r="BH24" s="62"/>
      <c r="BI24" s="62"/>
      <c r="BJ24" s="33">
        <v>44742</v>
      </c>
      <c r="BK24" s="33"/>
      <c r="BL24" s="33">
        <v>44804</v>
      </c>
      <c r="BM24" s="33"/>
      <c r="BN24" s="33">
        <v>44865</v>
      </c>
      <c r="BO24" s="33"/>
      <c r="BP24" s="33">
        <v>44926</v>
      </c>
      <c r="BQ24" s="33"/>
    </row>
    <row r="25" spans="1:69" s="2" customFormat="1" ht="55.8" thickBot="1" x14ac:dyDescent="0.35">
      <c r="A25" s="163"/>
      <c r="B25" s="145"/>
      <c r="C25" s="145"/>
      <c r="D25" s="145"/>
      <c r="E25" s="145"/>
      <c r="F25" s="169"/>
      <c r="G25" s="165"/>
      <c r="H25" s="145"/>
      <c r="I25" s="169"/>
      <c r="J25" s="145"/>
      <c r="K25" s="145"/>
      <c r="L25" s="164"/>
      <c r="M25" s="145"/>
      <c r="N25" s="145"/>
      <c r="O25" s="145"/>
      <c r="P25" s="145"/>
      <c r="Q25" s="145"/>
      <c r="R25" s="145"/>
      <c r="S25" s="160"/>
      <c r="T25" s="160"/>
      <c r="U25" s="160"/>
      <c r="V25" s="161"/>
      <c r="W25" s="162"/>
      <c r="X25" s="161"/>
      <c r="Y25" s="162"/>
      <c r="Z25" s="160"/>
      <c r="AA25" s="162"/>
      <c r="AB25" s="167"/>
      <c r="AC25" s="42" t="s">
        <v>370</v>
      </c>
      <c r="AD25" s="42" t="s">
        <v>371</v>
      </c>
      <c r="AE25" s="42" t="s">
        <v>54</v>
      </c>
      <c r="AF25" s="30">
        <f t="shared" ref="AF25" si="15">IF(AE25="Preventivo",25%,IF(AE25="Detectivo",15%,IF(AE25="Correctivo",10%,"")))</f>
        <v>0.25</v>
      </c>
      <c r="AG25" s="110" t="s">
        <v>153</v>
      </c>
      <c r="AH25" s="30">
        <f t="shared" si="14"/>
        <v>0.15</v>
      </c>
      <c r="AI25" s="30">
        <f>+AH25+AF25</f>
        <v>0.4</v>
      </c>
      <c r="AJ25" s="110" t="s">
        <v>154</v>
      </c>
      <c r="AK25" s="109" t="s">
        <v>157</v>
      </c>
      <c r="AL25" s="42"/>
      <c r="AM25" s="109" t="s">
        <v>23</v>
      </c>
      <c r="AN25" s="110" t="s">
        <v>372</v>
      </c>
      <c r="AO25" s="110" t="s">
        <v>24</v>
      </c>
      <c r="AP25" s="110" t="s">
        <v>96</v>
      </c>
      <c r="AQ25" s="110" t="s">
        <v>373</v>
      </c>
      <c r="AR25" s="110" t="s">
        <v>155</v>
      </c>
      <c r="AS25" s="110" t="s">
        <v>110</v>
      </c>
      <c r="AT25" s="110" t="s">
        <v>156</v>
      </c>
      <c r="AU25" s="110">
        <f>+AV24*AI25</f>
        <v>0.12</v>
      </c>
      <c r="AV25" s="31">
        <f>+AV24-AU25</f>
        <v>0.18</v>
      </c>
      <c r="AW25" s="160"/>
      <c r="AX25" s="160"/>
      <c r="AY25" s="122">
        <v>2</v>
      </c>
      <c r="AZ25" s="42" t="s">
        <v>374</v>
      </c>
      <c r="BA25" s="109" t="s">
        <v>110</v>
      </c>
      <c r="BB25" s="132">
        <v>44562</v>
      </c>
      <c r="BC25" s="132">
        <v>44926</v>
      </c>
      <c r="BD25" s="110" t="s">
        <v>375</v>
      </c>
      <c r="BE25" s="61">
        <v>44620</v>
      </c>
      <c r="BF25" s="62" t="s">
        <v>376</v>
      </c>
      <c r="BG25" s="33">
        <v>44681</v>
      </c>
      <c r="BH25" s="62" t="s">
        <v>377</v>
      </c>
      <c r="BI25" s="62" t="s">
        <v>378</v>
      </c>
      <c r="BJ25" s="33" t="s">
        <v>379</v>
      </c>
      <c r="BK25" s="33"/>
      <c r="BL25" s="33">
        <v>44804</v>
      </c>
      <c r="BM25" s="33"/>
      <c r="BN25" s="33">
        <v>44865</v>
      </c>
      <c r="BO25" s="33"/>
      <c r="BP25" s="33">
        <v>44926</v>
      </c>
      <c r="BQ25" s="33"/>
    </row>
    <row r="26" spans="1:69" s="2" customFormat="1" ht="158.4" x14ac:dyDescent="0.3">
      <c r="A26" s="174" t="s">
        <v>157</v>
      </c>
      <c r="B26" s="170" t="s">
        <v>99</v>
      </c>
      <c r="C26" s="170" t="s">
        <v>55</v>
      </c>
      <c r="D26" s="170" t="s">
        <v>76</v>
      </c>
      <c r="E26" s="170" t="s">
        <v>77</v>
      </c>
      <c r="F26" s="176" t="s">
        <v>380</v>
      </c>
      <c r="G26" s="194" t="s">
        <v>381</v>
      </c>
      <c r="H26" s="170" t="s">
        <v>382</v>
      </c>
      <c r="I26" s="170" t="s">
        <v>383</v>
      </c>
      <c r="J26" s="170" t="s">
        <v>32</v>
      </c>
      <c r="K26" s="170">
        <v>72</v>
      </c>
      <c r="L26" s="172">
        <f>IF(J26="Diaria",+(K26/360),IF(J26="Mensual",+(K26/12),IF(J26="Bimestral",+(K26/6),IF(J26="Trimestral",+(K26/4),IF(J26="Semestral",+(K26/2),IF(J26="Anual",+(K26/1),""))))))</f>
        <v>0.2</v>
      </c>
      <c r="M26" s="170" t="s">
        <v>70</v>
      </c>
      <c r="N26" s="170">
        <f>IF(M26="Menor al 1% del patrimonio de la Lotería de Bogotá",20%,IF(M26="Entre el 1% y el 3% del patrimonio de la Lotería de Bogotá",40%,IF(M26="Entre el 3% y el 6% del patrimonio de la Lotería de Bogotá",60%,IF(M26="Entre el 6% y el 10% del patrimonio de la Lotería de Bogotá",80%,IF(M26="Mayor al 10% del patrimonio de la Lotería de Bogotá",100%,IF(M26="NA",0%,""))))))</f>
        <v>0</v>
      </c>
      <c r="O26" s="170" t="s">
        <v>61</v>
      </c>
      <c r="P26" s="170">
        <f>IF(O26="El riesgo afecta la imagen de algún área de la organización",20%,IF(O26="El riesgo afecta la imagen de la entidad internamente, de conocimiento general nivel interno, de junta directiva y accionistas y/o de proveedores",40%,IF(O26="El riesgo afecta la imagen de la entidad con algunos usuarios de relevancia frente al logro de los objetivos",60%,IF(O26="El riesgo afecta la imagen de la entidad con efecto publicitario sistenido a nivel de sector administrativo, nivel departamental o municipal",80%,IF(O26="El riesgo afecta la imagen de la entidad a nivel nacional, con efecto publicitario sistenido a nivel país",100%,IF(O26="NA",0%,""))))))</f>
        <v>0.6</v>
      </c>
      <c r="Q26" s="170" t="s">
        <v>70</v>
      </c>
      <c r="R26" s="170">
        <f>IF(Q26="Interrupción de la operación por menos de un día",20%,IF(Q26="Interrupción de la operación por un día completo",40%,IF(Q26="Interrupción de la operación mayor a 1 día y menor a 2 días",60%,IF(Q26="Interrupción de la operación por dos días completos",80%,IF(Q26="Interrupción de la operación por más de dos días",100%,IF(Q26="NA",0%,""))))))</f>
        <v>0</v>
      </c>
      <c r="S26" s="181" t="s">
        <v>69</v>
      </c>
      <c r="T26" s="181" t="s">
        <v>81</v>
      </c>
      <c r="U26" s="181">
        <f>+MAX(N26,P26,R26)</f>
        <v>0.6</v>
      </c>
      <c r="V26" s="192" t="str">
        <f>IF(L26&lt;=20%,"Muy baja",IF(L26&lt;=40%,"Baja",IF(L26&lt;=60%,"Media",IF(L26&lt;=80%,"Alta",IF(L26&lt;=100%,"Muy alta",IF(L26&gt;=100%,"Muy alta",""))))))</f>
        <v>Muy baja</v>
      </c>
      <c r="W26" s="180">
        <v>0.2</v>
      </c>
      <c r="X26" s="192" t="str">
        <f>IF(U26=20%,"Leve",IF(U26=40%,"Menor",IF(U26=60%,"Moderado",IF(U26=80%,"Mayor",IF(U26=100%,"Catastrófico","")))))</f>
        <v>Moderado</v>
      </c>
      <c r="Y26" s="180">
        <v>0.6</v>
      </c>
      <c r="Z26" s="181" t="s">
        <v>53</v>
      </c>
      <c r="AA26" s="180">
        <f>IF(Z26="Bajo",25%,IF(Z26="Moderado",50%,IF(Z26="Alto",75%,IF(Z26="Extremo",100%,""))))</f>
        <v>0.5</v>
      </c>
      <c r="AB26" s="183" t="s">
        <v>384</v>
      </c>
      <c r="AC26" s="43" t="s">
        <v>385</v>
      </c>
      <c r="AD26" s="43" t="s">
        <v>386</v>
      </c>
      <c r="AE26" s="43" t="s">
        <v>54</v>
      </c>
      <c r="AF26" s="23">
        <f>IF(AE26="Preventivo",25%,IF(AE26="Detectivo",15%,IF(AE26="Correctivo",10%,"")))</f>
        <v>0.25</v>
      </c>
      <c r="AG26" s="107" t="s">
        <v>153</v>
      </c>
      <c r="AH26" s="23">
        <f t="shared" si="14"/>
        <v>0.15</v>
      </c>
      <c r="AI26" s="23">
        <f t="shared" ref="AI26:AI32" si="16">+AH26+AF26</f>
        <v>0.4</v>
      </c>
      <c r="AJ26" s="107" t="s">
        <v>154</v>
      </c>
      <c r="AK26" s="103" t="s">
        <v>152</v>
      </c>
      <c r="AL26" s="43" t="s">
        <v>387</v>
      </c>
      <c r="AM26" s="103" t="s">
        <v>39</v>
      </c>
      <c r="AN26" s="107" t="s">
        <v>388</v>
      </c>
      <c r="AO26" s="107" t="s">
        <v>40</v>
      </c>
      <c r="AP26" s="107" t="s">
        <v>389</v>
      </c>
      <c r="AQ26" s="107" t="s">
        <v>390</v>
      </c>
      <c r="AR26" s="107" t="s">
        <v>155</v>
      </c>
      <c r="AS26" s="107" t="s">
        <v>391</v>
      </c>
      <c r="AT26" s="107" t="s">
        <v>156</v>
      </c>
      <c r="AU26" s="107">
        <f>+AI26*AA26</f>
        <v>0.2</v>
      </c>
      <c r="AV26" s="127">
        <f>+AA26-AU26</f>
        <v>0.3</v>
      </c>
      <c r="AW26" s="181" t="str">
        <f>+IF(C26="Corrupción","Moderado",IF(AV30&lt;=25%,"Bajo",IF(AV30&lt;=50%,"Moderado",IF(AV30&lt;=75%,"Alto",IF(AV30&gt;75%,"Extremo","")))))</f>
        <v>Moderado</v>
      </c>
      <c r="AX26" s="181" t="s">
        <v>41</v>
      </c>
      <c r="AY26" s="13">
        <v>1</v>
      </c>
      <c r="AZ26" s="14" t="s">
        <v>392</v>
      </c>
      <c r="BA26" s="123" t="s">
        <v>110</v>
      </c>
      <c r="BB26" s="125">
        <v>44562</v>
      </c>
      <c r="BC26" s="125">
        <v>44925</v>
      </c>
      <c r="BD26" s="123" t="s">
        <v>393</v>
      </c>
      <c r="BE26" s="61">
        <v>44620</v>
      </c>
      <c r="BF26" s="62" t="s">
        <v>394</v>
      </c>
      <c r="BG26" s="33">
        <v>44681</v>
      </c>
      <c r="BH26" s="62"/>
      <c r="BI26" s="62"/>
      <c r="BJ26" s="33">
        <v>44742</v>
      </c>
      <c r="BK26" s="71"/>
      <c r="BL26" s="33">
        <v>44804</v>
      </c>
      <c r="BM26" s="71"/>
      <c r="BN26" s="33">
        <v>44865</v>
      </c>
      <c r="BO26" s="71"/>
      <c r="BP26" s="33">
        <v>44926</v>
      </c>
      <c r="BQ26" s="71"/>
    </row>
    <row r="27" spans="1:69" s="2" customFormat="1" ht="96.6" x14ac:dyDescent="0.3">
      <c r="A27" s="163"/>
      <c r="B27" s="145"/>
      <c r="C27" s="145"/>
      <c r="D27" s="145"/>
      <c r="E27" s="145"/>
      <c r="F27" s="146"/>
      <c r="G27" s="165"/>
      <c r="H27" s="145"/>
      <c r="I27" s="145"/>
      <c r="J27" s="145"/>
      <c r="K27" s="145"/>
      <c r="L27" s="164"/>
      <c r="M27" s="145"/>
      <c r="N27" s="145"/>
      <c r="O27" s="145"/>
      <c r="P27" s="145"/>
      <c r="Q27" s="145"/>
      <c r="R27" s="145"/>
      <c r="S27" s="160"/>
      <c r="T27" s="160"/>
      <c r="U27" s="160"/>
      <c r="V27" s="161"/>
      <c r="W27" s="162"/>
      <c r="X27" s="161"/>
      <c r="Y27" s="162"/>
      <c r="Z27" s="160"/>
      <c r="AA27" s="162"/>
      <c r="AB27" s="184"/>
      <c r="AC27" s="42" t="s">
        <v>395</v>
      </c>
      <c r="AD27" s="42" t="s">
        <v>396</v>
      </c>
      <c r="AE27" s="42" t="s">
        <v>37</v>
      </c>
      <c r="AF27" s="30">
        <f t="shared" ref="AF27:AF31" si="17">IF(AE27="Preventivo",25%,IF(AE27="Detectivo",15%,IF(AE27="Correctivo",10%,"")))</f>
        <v>0.15</v>
      </c>
      <c r="AG27" s="110" t="s">
        <v>153</v>
      </c>
      <c r="AH27" s="30">
        <f t="shared" si="14"/>
        <v>0.15</v>
      </c>
      <c r="AI27" s="30">
        <f t="shared" si="16"/>
        <v>0.3</v>
      </c>
      <c r="AJ27" s="110" t="s">
        <v>154</v>
      </c>
      <c r="AK27" s="109" t="s">
        <v>152</v>
      </c>
      <c r="AL27" s="42" t="s">
        <v>397</v>
      </c>
      <c r="AM27" s="109" t="s">
        <v>39</v>
      </c>
      <c r="AN27" s="136" t="s">
        <v>398</v>
      </c>
      <c r="AO27" s="110" t="s">
        <v>40</v>
      </c>
      <c r="AP27" s="110" t="s">
        <v>399</v>
      </c>
      <c r="AQ27" s="110" t="s">
        <v>390</v>
      </c>
      <c r="AR27" s="110" t="s">
        <v>155</v>
      </c>
      <c r="AS27" s="110" t="s">
        <v>391</v>
      </c>
      <c r="AT27" s="110" t="s">
        <v>156</v>
      </c>
      <c r="AU27" s="110">
        <f>+AV26*AI27</f>
        <v>0.09</v>
      </c>
      <c r="AV27" s="31">
        <f>+AV26-AU27</f>
        <v>0.21</v>
      </c>
      <c r="AW27" s="160"/>
      <c r="AX27" s="160"/>
      <c r="AY27" s="190">
        <v>2</v>
      </c>
      <c r="AZ27" s="184" t="s">
        <v>400</v>
      </c>
      <c r="BA27" s="191" t="s">
        <v>110</v>
      </c>
      <c r="BB27" s="178">
        <v>44562</v>
      </c>
      <c r="BC27" s="178">
        <v>44925</v>
      </c>
      <c r="BD27" s="179" t="s">
        <v>401</v>
      </c>
      <c r="BE27" s="61">
        <v>44620</v>
      </c>
      <c r="BF27" s="62" t="s">
        <v>402</v>
      </c>
      <c r="BG27" s="33">
        <v>44681</v>
      </c>
      <c r="BH27" s="62"/>
      <c r="BI27" s="62"/>
      <c r="BJ27" s="33">
        <v>44742</v>
      </c>
      <c r="BK27" s="71"/>
      <c r="BL27" s="33">
        <v>44804</v>
      </c>
      <c r="BM27" s="71"/>
      <c r="BN27" s="33">
        <v>44865</v>
      </c>
      <c r="BO27" s="71"/>
      <c r="BP27" s="33">
        <v>44926</v>
      </c>
      <c r="BQ27" s="71"/>
    </row>
    <row r="28" spans="1:69" s="2" customFormat="1" ht="96.6" x14ac:dyDescent="0.3">
      <c r="A28" s="163"/>
      <c r="B28" s="145"/>
      <c r="C28" s="145"/>
      <c r="D28" s="145"/>
      <c r="E28" s="145"/>
      <c r="F28" s="146"/>
      <c r="G28" s="165"/>
      <c r="H28" s="145"/>
      <c r="I28" s="145"/>
      <c r="J28" s="145"/>
      <c r="K28" s="145"/>
      <c r="L28" s="164"/>
      <c r="M28" s="145"/>
      <c r="N28" s="145"/>
      <c r="O28" s="145"/>
      <c r="P28" s="145"/>
      <c r="Q28" s="145"/>
      <c r="R28" s="145"/>
      <c r="S28" s="160"/>
      <c r="T28" s="160"/>
      <c r="U28" s="160"/>
      <c r="V28" s="161"/>
      <c r="W28" s="162"/>
      <c r="X28" s="161"/>
      <c r="Y28" s="162"/>
      <c r="Z28" s="160"/>
      <c r="AA28" s="162"/>
      <c r="AB28" s="184"/>
      <c r="AC28" s="42" t="s">
        <v>403</v>
      </c>
      <c r="AD28" s="42" t="s">
        <v>404</v>
      </c>
      <c r="AE28" s="42" t="s">
        <v>37</v>
      </c>
      <c r="AF28" s="30">
        <f t="shared" si="17"/>
        <v>0.15</v>
      </c>
      <c r="AG28" s="110" t="s">
        <v>153</v>
      </c>
      <c r="AH28" s="30">
        <f t="shared" si="14"/>
        <v>0.15</v>
      </c>
      <c r="AI28" s="30">
        <f t="shared" si="16"/>
        <v>0.3</v>
      </c>
      <c r="AJ28" s="110" t="s">
        <v>154</v>
      </c>
      <c r="AK28" s="109" t="s">
        <v>152</v>
      </c>
      <c r="AL28" s="135" t="s">
        <v>405</v>
      </c>
      <c r="AM28" s="109" t="s">
        <v>39</v>
      </c>
      <c r="AN28" s="110" t="s">
        <v>406</v>
      </c>
      <c r="AO28" s="110" t="s">
        <v>40</v>
      </c>
      <c r="AP28" s="110" t="s">
        <v>407</v>
      </c>
      <c r="AQ28" s="110" t="s">
        <v>390</v>
      </c>
      <c r="AR28" s="110" t="s">
        <v>155</v>
      </c>
      <c r="AS28" s="110" t="s">
        <v>391</v>
      </c>
      <c r="AT28" s="110" t="s">
        <v>156</v>
      </c>
      <c r="AU28" s="110">
        <f>+AV27*AI28</f>
        <v>6.3E-2</v>
      </c>
      <c r="AV28" s="31">
        <f>+AV27-AU28</f>
        <v>0.14699999999999999</v>
      </c>
      <c r="AW28" s="160"/>
      <c r="AX28" s="160"/>
      <c r="AY28" s="190"/>
      <c r="AZ28" s="184"/>
      <c r="BA28" s="191"/>
      <c r="BB28" s="178"/>
      <c r="BC28" s="178"/>
      <c r="BD28" s="179"/>
      <c r="BE28" s="61">
        <v>44620</v>
      </c>
      <c r="BF28" s="62" t="s">
        <v>408</v>
      </c>
      <c r="BG28" s="33">
        <v>44681</v>
      </c>
      <c r="BH28" s="63"/>
      <c r="BI28" s="63"/>
      <c r="BJ28" s="33">
        <v>44742</v>
      </c>
      <c r="BK28" s="63"/>
      <c r="BL28" s="33">
        <v>44804</v>
      </c>
      <c r="BM28" s="63"/>
      <c r="BN28" s="33">
        <v>44865</v>
      </c>
      <c r="BO28" s="63"/>
      <c r="BP28" s="33">
        <v>44926</v>
      </c>
      <c r="BQ28" s="63"/>
    </row>
    <row r="29" spans="1:69" s="2" customFormat="1" ht="110.4" x14ac:dyDescent="0.3">
      <c r="A29" s="163"/>
      <c r="B29" s="145"/>
      <c r="C29" s="145"/>
      <c r="D29" s="145"/>
      <c r="E29" s="145"/>
      <c r="F29" s="146"/>
      <c r="G29" s="165"/>
      <c r="H29" s="145"/>
      <c r="I29" s="145"/>
      <c r="J29" s="145"/>
      <c r="K29" s="145"/>
      <c r="L29" s="164"/>
      <c r="M29" s="145"/>
      <c r="N29" s="145"/>
      <c r="O29" s="145"/>
      <c r="P29" s="145"/>
      <c r="Q29" s="145"/>
      <c r="R29" s="145"/>
      <c r="S29" s="160"/>
      <c r="T29" s="160"/>
      <c r="U29" s="160"/>
      <c r="V29" s="161"/>
      <c r="W29" s="162"/>
      <c r="X29" s="161"/>
      <c r="Y29" s="162"/>
      <c r="Z29" s="160"/>
      <c r="AA29" s="162"/>
      <c r="AB29" s="184"/>
      <c r="AC29" s="42" t="s">
        <v>409</v>
      </c>
      <c r="AD29" s="42" t="s">
        <v>410</v>
      </c>
      <c r="AE29" s="42" t="s">
        <v>54</v>
      </c>
      <c r="AF29" s="30">
        <f t="shared" si="17"/>
        <v>0.25</v>
      </c>
      <c r="AG29" s="110" t="s">
        <v>153</v>
      </c>
      <c r="AH29" s="30">
        <f t="shared" si="14"/>
        <v>0.15</v>
      </c>
      <c r="AI29" s="30">
        <f t="shared" si="16"/>
        <v>0.4</v>
      </c>
      <c r="AJ29" s="110" t="s">
        <v>154</v>
      </c>
      <c r="AK29" s="109" t="s">
        <v>152</v>
      </c>
      <c r="AL29" s="42" t="s">
        <v>411</v>
      </c>
      <c r="AM29" s="109" t="s">
        <v>39</v>
      </c>
      <c r="AN29" s="110" t="s">
        <v>412</v>
      </c>
      <c r="AO29" s="110" t="s">
        <v>24</v>
      </c>
      <c r="AP29" s="110" t="s">
        <v>413</v>
      </c>
      <c r="AQ29" s="110" t="s">
        <v>414</v>
      </c>
      <c r="AR29" s="110" t="s">
        <v>155</v>
      </c>
      <c r="AS29" s="110" t="s">
        <v>415</v>
      </c>
      <c r="AT29" s="110" t="s">
        <v>156</v>
      </c>
      <c r="AU29" s="110">
        <f>+AV28*AI29</f>
        <v>5.8799999999999998E-2</v>
      </c>
      <c r="AV29" s="31">
        <f>+AV28-AU29</f>
        <v>8.8200000000000001E-2</v>
      </c>
      <c r="AW29" s="160"/>
      <c r="AX29" s="160"/>
      <c r="AY29" s="122">
        <v>3</v>
      </c>
      <c r="AZ29" s="32" t="s">
        <v>416</v>
      </c>
      <c r="BA29" s="134" t="s">
        <v>110</v>
      </c>
      <c r="BB29" s="132">
        <v>44562</v>
      </c>
      <c r="BC29" s="132">
        <v>44925</v>
      </c>
      <c r="BD29" s="134" t="s">
        <v>417</v>
      </c>
      <c r="BE29" s="61">
        <v>44620</v>
      </c>
      <c r="BF29" s="62" t="s">
        <v>418</v>
      </c>
      <c r="BG29" s="33">
        <v>44681</v>
      </c>
      <c r="BH29" s="62"/>
      <c r="BI29" s="62"/>
      <c r="BJ29" s="33">
        <v>44742</v>
      </c>
      <c r="BK29" s="62"/>
      <c r="BL29" s="33">
        <v>44804</v>
      </c>
      <c r="BM29" s="62"/>
      <c r="BN29" s="33">
        <v>44865</v>
      </c>
      <c r="BO29" s="62"/>
      <c r="BP29" s="33">
        <v>44926</v>
      </c>
      <c r="BQ29" s="62"/>
    </row>
    <row r="30" spans="1:69" s="2" customFormat="1" ht="97.2" thickBot="1" x14ac:dyDescent="0.35">
      <c r="A30" s="175"/>
      <c r="B30" s="171"/>
      <c r="C30" s="171"/>
      <c r="D30" s="171"/>
      <c r="E30" s="171"/>
      <c r="F30" s="177"/>
      <c r="G30" s="195"/>
      <c r="H30" s="171"/>
      <c r="I30" s="171"/>
      <c r="J30" s="171"/>
      <c r="K30" s="171"/>
      <c r="L30" s="173"/>
      <c r="M30" s="171"/>
      <c r="N30" s="171"/>
      <c r="O30" s="171"/>
      <c r="P30" s="171"/>
      <c r="Q30" s="171"/>
      <c r="R30" s="171"/>
      <c r="S30" s="182"/>
      <c r="T30" s="182"/>
      <c r="U30" s="182"/>
      <c r="V30" s="193"/>
      <c r="W30" s="102"/>
      <c r="X30" s="193"/>
      <c r="Y30" s="102"/>
      <c r="Z30" s="182"/>
      <c r="AA30" s="102"/>
      <c r="AB30" s="185"/>
      <c r="AC30" s="28" t="s">
        <v>419</v>
      </c>
      <c r="AD30" s="28" t="s">
        <v>420</v>
      </c>
      <c r="AE30" s="28" t="s">
        <v>54</v>
      </c>
      <c r="AF30" s="36">
        <f t="shared" si="17"/>
        <v>0.25</v>
      </c>
      <c r="AG30" s="108" t="s">
        <v>153</v>
      </c>
      <c r="AH30" s="36">
        <f t="shared" si="14"/>
        <v>0.15</v>
      </c>
      <c r="AI30" s="36">
        <f t="shared" si="16"/>
        <v>0.4</v>
      </c>
      <c r="AJ30" s="108" t="s">
        <v>154</v>
      </c>
      <c r="AK30" s="104" t="s">
        <v>152</v>
      </c>
      <c r="AL30" s="28" t="s">
        <v>421</v>
      </c>
      <c r="AM30" s="104" t="s">
        <v>39</v>
      </c>
      <c r="AN30" s="108" t="s">
        <v>422</v>
      </c>
      <c r="AO30" s="108" t="s">
        <v>24</v>
      </c>
      <c r="AP30" s="108" t="s">
        <v>234</v>
      </c>
      <c r="AQ30" s="108" t="s">
        <v>423</v>
      </c>
      <c r="AR30" s="108" t="s">
        <v>155</v>
      </c>
      <c r="AS30" s="108" t="s">
        <v>391</v>
      </c>
      <c r="AT30" s="108" t="s">
        <v>156</v>
      </c>
      <c r="AU30" s="108">
        <f>+AV29*AI30</f>
        <v>3.5279999999999999E-2</v>
      </c>
      <c r="AV30" s="128">
        <f>+AV29-AU30</f>
        <v>5.2920000000000002E-2</v>
      </c>
      <c r="AW30" s="182"/>
      <c r="AX30" s="182"/>
      <c r="AY30" s="131">
        <v>4</v>
      </c>
      <c r="AZ30" s="12" t="s">
        <v>424</v>
      </c>
      <c r="BA30" s="124" t="s">
        <v>110</v>
      </c>
      <c r="BB30" s="126">
        <v>44562</v>
      </c>
      <c r="BC30" s="126">
        <v>44925</v>
      </c>
      <c r="BD30" s="124" t="s">
        <v>425</v>
      </c>
      <c r="BE30" s="61">
        <v>44620</v>
      </c>
      <c r="BF30" s="62" t="s">
        <v>426</v>
      </c>
      <c r="BG30" s="33">
        <v>44681</v>
      </c>
      <c r="BH30" s="64"/>
      <c r="BI30" s="64"/>
      <c r="BJ30" s="33">
        <v>44742</v>
      </c>
      <c r="BK30" s="64"/>
      <c r="BL30" s="33">
        <v>44804</v>
      </c>
      <c r="BM30" s="64"/>
      <c r="BN30" s="33">
        <v>44865</v>
      </c>
      <c r="BO30" s="64"/>
      <c r="BP30" s="33">
        <v>44926</v>
      </c>
      <c r="BQ30" s="64"/>
    </row>
    <row r="31" spans="1:69" s="2" customFormat="1" ht="124.2" x14ac:dyDescent="0.3">
      <c r="A31" s="186" t="s">
        <v>157</v>
      </c>
      <c r="B31" s="188" t="s">
        <v>103</v>
      </c>
      <c r="C31" s="188" t="s">
        <v>55</v>
      </c>
      <c r="D31" s="188" t="s">
        <v>76</v>
      </c>
      <c r="E31" s="170" t="s">
        <v>77</v>
      </c>
      <c r="F31" s="170" t="s">
        <v>437</v>
      </c>
      <c r="G31" s="170" t="s">
        <v>438</v>
      </c>
      <c r="H31" s="188" t="s">
        <v>439</v>
      </c>
      <c r="I31" s="188" t="s">
        <v>440</v>
      </c>
      <c r="J31" s="188" t="s">
        <v>96</v>
      </c>
      <c r="K31" s="188">
        <v>1</v>
      </c>
      <c r="L31" s="172">
        <f>IF(J31="Diaria",+(K31/360),IF(J31="Mensual",+(K31/12),IF(J31="Bimestral",+(K31/6),IF(J31="Trimestral",+(K31/4),IF(J31="Semestral",+(K31/2),IF(J31="Anual",+(K31/1),""))))))</f>
        <v>1</v>
      </c>
      <c r="M31" s="170" t="s">
        <v>29</v>
      </c>
      <c r="N31" s="170">
        <f>IF(M31="Menor al 1% del patrimonio de la Lotería de Bogotá",20%,IF(M31="Entre el 1% y el 3% del patrimonio de la Lotería de Bogotá",40%,IF(M31="Entre el 3% y el 6% del patrimonio de la Lotería de Bogotá",60%,IF(M31="Entre el 6% y el 10% del patrimonio de la Lotería de Bogotá",80%,IF(M31="Mayor al 10% del patrimonio de la Lotería de Bogotá",100%,IF(M31="NA",0%,""))))))</f>
        <v>0.2</v>
      </c>
      <c r="O31" s="170" t="s">
        <v>61</v>
      </c>
      <c r="P31" s="170">
        <f>IF(O31="El riesgo afecta la imagen de algún área de la organización",20%,IF(O31="El riesgo afecta la imagen de la entidad internamente, de conocimiento general nivel interno, de junta directiva y accionistas y/o de proveedores",40%,IF(O31="El riesgo afecta la imagen de la entidad con algunos usuarios de relevancia frente al logro de los objetivos",60%,IF(O31="El riesgo afecta la imagen de la entidad con efecto publicitario sistenido a nivel de sector administrativo, nivel departamental o municipal",80%,IF(O31="El riesgo afecta la imagen de la entidad a nivel nacional, con efecto publicitario sistenido a nivel país",100%,IF(O31="NA",0%,""))))))</f>
        <v>0.6</v>
      </c>
      <c r="Q31" s="188" t="s">
        <v>70</v>
      </c>
      <c r="R31" s="170">
        <f>IF(Q31="Interrupción de la operación por menos de un día",20%,IF(Q31="Interrupción de la operación por un día completo",40%,IF(Q31="Interrupción de la operación mayor a 1 día y menor a 2 días",60%,IF(Q31="Interrupción de la operación por dos días completos",80%,IF(Q31="Interrupción de la operación por más de dos días",100%,IF(Q31="NA",0%,""))))))</f>
        <v>0</v>
      </c>
      <c r="S31" s="200" t="s">
        <v>57</v>
      </c>
      <c r="T31" s="202" t="s">
        <v>27</v>
      </c>
      <c r="U31" s="181">
        <f>+MAX(N31,P31,R31)</f>
        <v>0.6</v>
      </c>
      <c r="V31" s="192" t="str">
        <f>IF(L31&lt;=20%,"Muy baja",IF(L31&lt;=40%,"Baja",IF(L31&lt;=60%,"Media",IF(L31&lt;=80%,"Alta",IF(L31&lt;=100%,"Muy alta",IF(L31&gt;=100%,"Muy alta",""))))))</f>
        <v>Muy alta</v>
      </c>
      <c r="W31" s="51"/>
      <c r="X31" s="192" t="str">
        <f>IF(U31=20%,"Leve",IF(U31=40%,"Menor",IF(U31=60%,"Moderado",IF(U31=80%,"Mayor",IF(U31=100%,"Catastrófico","")))))</f>
        <v>Moderado</v>
      </c>
      <c r="Y31" s="51"/>
      <c r="Z31" s="181" t="s">
        <v>114</v>
      </c>
      <c r="AA31" s="180">
        <f>IF(Z31="Bajo",25%,IF(Z31="Moderado",50%,IF(Z31="Alto",75%,IF(Z31="Extremo",100%,""))))</f>
        <v>0.75</v>
      </c>
      <c r="AB31" s="197"/>
      <c r="AC31" s="44" t="s">
        <v>427</v>
      </c>
      <c r="AD31" s="43" t="s">
        <v>431</v>
      </c>
      <c r="AE31" s="129" t="s">
        <v>54</v>
      </c>
      <c r="AF31" s="23">
        <f t="shared" si="17"/>
        <v>0.25</v>
      </c>
      <c r="AG31" s="51" t="s">
        <v>153</v>
      </c>
      <c r="AH31" s="23">
        <f t="shared" si="14"/>
        <v>0.15</v>
      </c>
      <c r="AI31" s="23">
        <f t="shared" si="16"/>
        <v>0.4</v>
      </c>
      <c r="AJ31" s="129" t="s">
        <v>154</v>
      </c>
      <c r="AK31" s="103" t="s">
        <v>152</v>
      </c>
      <c r="AL31" s="40" t="s">
        <v>432</v>
      </c>
      <c r="AM31" s="103" t="s">
        <v>23</v>
      </c>
      <c r="AN31" s="107" t="s">
        <v>428</v>
      </c>
      <c r="AO31" s="107" t="s">
        <v>40</v>
      </c>
      <c r="AP31" s="107" t="s">
        <v>429</v>
      </c>
      <c r="AQ31" s="107" t="s">
        <v>433</v>
      </c>
      <c r="AR31" s="107" t="s">
        <v>155</v>
      </c>
      <c r="AS31" s="107" t="s">
        <v>430</v>
      </c>
      <c r="AT31" s="129" t="s">
        <v>156</v>
      </c>
      <c r="AU31" s="129">
        <f>+AI31*AA31</f>
        <v>0.30000000000000004</v>
      </c>
      <c r="AV31" s="127">
        <f>+AA31-AU31</f>
        <v>0.44999999999999996</v>
      </c>
      <c r="AW31" s="181" t="str">
        <f>+IF(C31="Corrupción","Moderado",IF(AV32&lt;=25%,"Bajo",IF(AV32&lt;=50%,"Moderado",IF(AV32&lt;=75%,"Alto",IF(AV32&gt;75%,"Extremo","")))))</f>
        <v>Moderado</v>
      </c>
      <c r="AX31" s="181" t="s">
        <v>41</v>
      </c>
      <c r="AY31" s="52">
        <v>1</v>
      </c>
      <c r="AZ31" s="97" t="s">
        <v>435</v>
      </c>
      <c r="BA31" s="123" t="s">
        <v>430</v>
      </c>
      <c r="BB31" s="125">
        <v>44562</v>
      </c>
      <c r="BC31" s="125">
        <v>44926</v>
      </c>
      <c r="BD31" s="133" t="s">
        <v>436</v>
      </c>
      <c r="BE31" s="61">
        <v>44620</v>
      </c>
      <c r="BF31" s="62" t="s">
        <v>441</v>
      </c>
      <c r="BG31" s="71">
        <v>44681</v>
      </c>
      <c r="BH31" s="62" t="s">
        <v>442</v>
      </c>
      <c r="BI31" s="96" t="s">
        <v>434</v>
      </c>
      <c r="BJ31" s="33">
        <v>44742</v>
      </c>
      <c r="BK31" s="33"/>
      <c r="BL31" s="33">
        <v>44804</v>
      </c>
      <c r="BM31" s="33"/>
      <c r="BN31" s="33">
        <v>44865</v>
      </c>
      <c r="BO31" s="33"/>
      <c r="BP31" s="33">
        <v>44926</v>
      </c>
      <c r="BQ31" s="33"/>
    </row>
    <row r="32" spans="1:69" s="2" customFormat="1" ht="87" thickBot="1" x14ac:dyDescent="0.35">
      <c r="A32" s="187"/>
      <c r="B32" s="189"/>
      <c r="C32" s="189"/>
      <c r="D32" s="189"/>
      <c r="E32" s="171"/>
      <c r="F32" s="171"/>
      <c r="G32" s="171"/>
      <c r="H32" s="189"/>
      <c r="I32" s="189"/>
      <c r="J32" s="189"/>
      <c r="K32" s="189"/>
      <c r="L32" s="173"/>
      <c r="M32" s="171"/>
      <c r="N32" s="171"/>
      <c r="O32" s="171"/>
      <c r="P32" s="171"/>
      <c r="Q32" s="189"/>
      <c r="R32" s="171"/>
      <c r="S32" s="201"/>
      <c r="T32" s="203"/>
      <c r="U32" s="182"/>
      <c r="V32" s="193"/>
      <c r="W32" s="53"/>
      <c r="X32" s="193"/>
      <c r="Y32" s="53"/>
      <c r="Z32" s="182"/>
      <c r="AA32" s="196"/>
      <c r="AB32" s="198"/>
      <c r="AC32" s="130"/>
      <c r="AD32" s="130"/>
      <c r="AE32" s="130" t="s">
        <v>54</v>
      </c>
      <c r="AF32" s="36">
        <f>IF(AE32="Preventivo",25%,IF(AE32="Detectivo",15%,IF(AE32="Correctivo",10%,"")))</f>
        <v>0.25</v>
      </c>
      <c r="AG32" s="53" t="s">
        <v>153</v>
      </c>
      <c r="AH32" s="36">
        <f t="shared" si="14"/>
        <v>0.15</v>
      </c>
      <c r="AI32" s="36">
        <f t="shared" si="16"/>
        <v>0.4</v>
      </c>
      <c r="AJ32" s="130" t="s">
        <v>154</v>
      </c>
      <c r="AK32" s="104" t="s">
        <v>152</v>
      </c>
      <c r="AL32" s="130" t="s">
        <v>443</v>
      </c>
      <c r="AM32" s="104" t="s">
        <v>23</v>
      </c>
      <c r="AN32" s="130" t="s">
        <v>444</v>
      </c>
      <c r="AO32" s="108" t="s">
        <v>40</v>
      </c>
      <c r="AP32" s="108" t="s">
        <v>429</v>
      </c>
      <c r="AQ32" s="130" t="s">
        <v>445</v>
      </c>
      <c r="AR32" s="108" t="s">
        <v>155</v>
      </c>
      <c r="AS32" s="130" t="s">
        <v>446</v>
      </c>
      <c r="AT32" s="130" t="s">
        <v>156</v>
      </c>
      <c r="AU32" s="130">
        <f>+AV31*AI32</f>
        <v>0.18</v>
      </c>
      <c r="AV32" s="128">
        <f>+AV31-AU32</f>
        <v>0.26999999999999996</v>
      </c>
      <c r="AW32" s="182"/>
      <c r="AX32" s="199"/>
      <c r="AY32" s="54">
        <v>2</v>
      </c>
      <c r="AZ32" s="54" t="s">
        <v>447</v>
      </c>
      <c r="BA32" s="121" t="s">
        <v>448</v>
      </c>
      <c r="BB32" s="126">
        <v>44562</v>
      </c>
      <c r="BC32" s="126">
        <v>44926</v>
      </c>
      <c r="BD32" s="130"/>
      <c r="BE32" s="61">
        <v>44620</v>
      </c>
      <c r="BF32" s="62" t="s">
        <v>449</v>
      </c>
      <c r="BG32" s="71">
        <v>44681</v>
      </c>
      <c r="BH32" s="62" t="s">
        <v>450</v>
      </c>
      <c r="BI32" s="62" t="s">
        <v>70</v>
      </c>
      <c r="BJ32" s="33">
        <v>44742</v>
      </c>
      <c r="BK32" s="33"/>
      <c r="BL32" s="33">
        <v>44804</v>
      </c>
      <c r="BM32" s="33"/>
      <c r="BN32" s="33">
        <v>44865</v>
      </c>
      <c r="BO32" s="33"/>
      <c r="BP32" s="33">
        <v>44926</v>
      </c>
      <c r="BQ32" s="33"/>
    </row>
    <row r="33" spans="1:69" s="2" customFormat="1" x14ac:dyDescent="0.3">
      <c r="A33" s="1"/>
      <c r="B33" s="6"/>
      <c r="C33" s="6"/>
      <c r="D33" s="6"/>
      <c r="E33" s="6"/>
      <c r="W33" s="21"/>
      <c r="Y33" s="21"/>
      <c r="AF33" s="21"/>
      <c r="AG33" s="21"/>
      <c r="AH33" s="21"/>
      <c r="AI33" s="21"/>
      <c r="AM33" s="6"/>
      <c r="AV33" s="24"/>
      <c r="AY33" s="5"/>
      <c r="AZ33" s="5"/>
      <c r="BA33" s="4"/>
      <c r="BB33" s="3"/>
      <c r="BC33" s="3"/>
      <c r="BE33" s="1"/>
      <c r="BF33" s="1"/>
      <c r="BG33" s="1"/>
      <c r="BH33" s="1"/>
      <c r="BI33" s="1"/>
      <c r="BJ33" s="1"/>
      <c r="BK33" s="60"/>
      <c r="BL33" s="1"/>
      <c r="BM33" s="1"/>
      <c r="BN33" s="1"/>
      <c r="BO33" s="1"/>
      <c r="BP33" s="1"/>
      <c r="BQ33" s="1"/>
    </row>
    <row r="34" spans="1:69" s="2" customFormat="1" x14ac:dyDescent="0.3">
      <c r="A34" s="1"/>
      <c r="B34" s="6"/>
      <c r="C34" s="6"/>
      <c r="D34" s="6"/>
      <c r="E34" s="6"/>
      <c r="W34" s="21"/>
      <c r="Y34" s="21"/>
      <c r="AF34" s="21"/>
      <c r="AG34" s="21"/>
      <c r="AH34" s="21"/>
      <c r="AI34" s="21"/>
      <c r="AM34" s="6"/>
      <c r="AV34" s="24"/>
      <c r="AY34" s="5"/>
      <c r="AZ34" s="5"/>
      <c r="BA34" s="4"/>
      <c r="BB34" s="3"/>
      <c r="BC34" s="3"/>
      <c r="BE34" s="1"/>
      <c r="BF34" s="1"/>
      <c r="BG34" s="1"/>
      <c r="BH34" s="1"/>
      <c r="BI34" s="1"/>
      <c r="BJ34" s="1"/>
      <c r="BK34" s="60"/>
      <c r="BL34" s="1"/>
      <c r="BM34" s="1"/>
      <c r="BN34" s="1"/>
      <c r="BO34" s="1"/>
      <c r="BP34" s="1"/>
      <c r="BQ34" s="1"/>
    </row>
    <row r="35" spans="1:69" s="2" customFormat="1" x14ac:dyDescent="0.3">
      <c r="A35" s="1"/>
      <c r="B35" s="6"/>
      <c r="C35" s="6"/>
      <c r="D35" s="6"/>
      <c r="E35" s="6"/>
      <c r="W35" s="21"/>
      <c r="Y35" s="21"/>
      <c r="AF35" s="21"/>
      <c r="AG35" s="21"/>
      <c r="AH35" s="21"/>
      <c r="AI35" s="21"/>
      <c r="AM35" s="6"/>
      <c r="AV35" s="24"/>
      <c r="AY35" s="5"/>
      <c r="AZ35" s="5"/>
      <c r="BA35" s="4"/>
      <c r="BB35" s="3"/>
      <c r="BC35" s="3"/>
      <c r="BE35" s="1"/>
      <c r="BF35" s="1"/>
      <c r="BG35" s="1"/>
      <c r="BH35" s="1"/>
      <c r="BI35" s="1"/>
      <c r="BJ35" s="1"/>
      <c r="BK35" s="60"/>
      <c r="BL35" s="1"/>
      <c r="BM35" s="1"/>
      <c r="BN35" s="1"/>
      <c r="BO35" s="1"/>
      <c r="BP35" s="1"/>
      <c r="BQ35" s="1"/>
    </row>
    <row r="36" spans="1:69" s="2" customFormat="1" x14ac:dyDescent="0.3">
      <c r="A36" s="1"/>
      <c r="B36" s="6"/>
      <c r="C36" s="6"/>
      <c r="D36" s="6"/>
      <c r="E36" s="6"/>
      <c r="W36" s="21"/>
      <c r="Y36" s="21"/>
      <c r="AF36" s="21"/>
      <c r="AG36" s="21"/>
      <c r="AH36" s="21"/>
      <c r="AI36" s="21"/>
      <c r="AM36" s="6"/>
      <c r="AV36" s="24"/>
      <c r="AY36" s="5"/>
      <c r="AZ36" s="5"/>
      <c r="BA36" s="4"/>
      <c r="BB36" s="3"/>
      <c r="BC36" s="3"/>
      <c r="BE36" s="1"/>
      <c r="BF36" s="1"/>
      <c r="BG36" s="1"/>
      <c r="BH36" s="1"/>
      <c r="BI36" s="1"/>
      <c r="BJ36" s="1"/>
      <c r="BK36" s="60"/>
      <c r="BL36" s="1"/>
      <c r="BM36" s="1"/>
      <c r="BN36" s="1"/>
      <c r="BO36" s="1"/>
      <c r="BP36" s="1"/>
      <c r="BQ36" s="1"/>
    </row>
    <row r="37" spans="1:69" s="2" customFormat="1" x14ac:dyDescent="0.3">
      <c r="A37" s="1"/>
      <c r="B37" s="6"/>
      <c r="C37" s="6"/>
      <c r="D37" s="6"/>
      <c r="E37" s="6"/>
      <c r="W37" s="21"/>
      <c r="Y37" s="21"/>
      <c r="AF37" s="21"/>
      <c r="AG37" s="21"/>
      <c r="AH37" s="21"/>
      <c r="AI37" s="21"/>
      <c r="AM37" s="6"/>
      <c r="AV37" s="24"/>
      <c r="AY37" s="5"/>
      <c r="AZ37" s="5"/>
      <c r="BA37" s="4"/>
      <c r="BB37" s="3"/>
      <c r="BC37" s="3"/>
      <c r="BE37" s="1"/>
      <c r="BF37" s="1"/>
      <c r="BG37" s="1"/>
      <c r="BH37" s="1"/>
      <c r="BI37" s="1"/>
      <c r="BJ37" s="1"/>
      <c r="BK37" s="60"/>
      <c r="BL37" s="1"/>
      <c r="BM37" s="1"/>
      <c r="BN37" s="1"/>
      <c r="BO37" s="1"/>
      <c r="BP37" s="1"/>
      <c r="BQ37" s="1"/>
    </row>
    <row r="38" spans="1:69" s="2" customFormat="1" x14ac:dyDescent="0.3">
      <c r="A38" s="1"/>
      <c r="B38" s="6"/>
      <c r="C38" s="6"/>
      <c r="D38" s="6"/>
      <c r="E38" s="6"/>
      <c r="W38" s="21"/>
      <c r="Y38" s="21"/>
      <c r="AF38" s="21"/>
      <c r="AG38" s="21"/>
      <c r="AH38" s="21"/>
      <c r="AI38" s="21"/>
      <c r="AM38" s="6"/>
      <c r="AV38" s="24"/>
      <c r="AY38" s="5"/>
      <c r="AZ38" s="5"/>
      <c r="BA38" s="4"/>
      <c r="BB38" s="3"/>
      <c r="BC38" s="3"/>
      <c r="BE38" s="1"/>
      <c r="BF38" s="1"/>
      <c r="BG38" s="1"/>
      <c r="BH38" s="1"/>
      <c r="BI38" s="1"/>
      <c r="BJ38" s="1"/>
      <c r="BK38" s="60"/>
      <c r="BL38" s="1"/>
      <c r="BM38" s="1"/>
      <c r="BN38" s="1"/>
      <c r="BO38" s="1"/>
      <c r="BP38" s="1"/>
      <c r="BQ38" s="1"/>
    </row>
    <row r="39" spans="1:69" s="2" customFormat="1" x14ac:dyDescent="0.3">
      <c r="A39" s="1"/>
      <c r="B39" s="6"/>
      <c r="C39" s="6"/>
      <c r="D39" s="6"/>
      <c r="E39" s="6"/>
      <c r="W39" s="21"/>
      <c r="Y39" s="21"/>
      <c r="AF39" s="21"/>
      <c r="AG39" s="21"/>
      <c r="AH39" s="21"/>
      <c r="AI39" s="21"/>
      <c r="AM39" s="6"/>
      <c r="AV39" s="24"/>
      <c r="AY39" s="5"/>
      <c r="AZ39" s="5"/>
      <c r="BA39" s="4"/>
      <c r="BB39" s="3"/>
      <c r="BC39" s="3"/>
      <c r="BE39" s="1"/>
      <c r="BF39" s="1"/>
      <c r="BG39" s="1"/>
      <c r="BH39" s="1"/>
      <c r="BI39" s="1"/>
      <c r="BJ39" s="1"/>
      <c r="BK39" s="60"/>
      <c r="BL39" s="1"/>
      <c r="BM39" s="1"/>
      <c r="BN39" s="1"/>
      <c r="BO39" s="1"/>
      <c r="BP39" s="1"/>
      <c r="BQ39" s="1"/>
    </row>
    <row r="40" spans="1:69" s="2" customFormat="1" x14ac:dyDescent="0.3">
      <c r="A40" s="1"/>
      <c r="B40" s="6"/>
      <c r="C40" s="6"/>
      <c r="D40" s="6"/>
      <c r="E40" s="6"/>
      <c r="W40" s="21"/>
      <c r="Y40" s="21"/>
      <c r="AF40" s="21"/>
      <c r="AG40" s="21"/>
      <c r="AH40" s="21"/>
      <c r="AI40" s="21"/>
      <c r="AM40" s="6"/>
      <c r="AV40" s="24"/>
      <c r="AY40" s="5"/>
      <c r="AZ40" s="5"/>
      <c r="BA40" s="4"/>
      <c r="BB40" s="3"/>
      <c r="BC40" s="3"/>
      <c r="BE40" s="1"/>
      <c r="BF40" s="1"/>
      <c r="BG40" s="1"/>
      <c r="BH40" s="1"/>
      <c r="BI40" s="1"/>
      <c r="BJ40" s="1"/>
      <c r="BK40" s="60"/>
      <c r="BL40" s="1"/>
      <c r="BM40" s="1"/>
      <c r="BN40" s="1"/>
      <c r="BO40" s="1"/>
      <c r="BP40" s="1"/>
      <c r="BQ40" s="1"/>
    </row>
    <row r="41" spans="1:69" s="2" customFormat="1" x14ac:dyDescent="0.3">
      <c r="A41" s="1"/>
      <c r="B41" s="6"/>
      <c r="C41" s="6"/>
      <c r="D41" s="6"/>
      <c r="E41" s="6"/>
      <c r="W41" s="21"/>
      <c r="Y41" s="21"/>
      <c r="AF41" s="21"/>
      <c r="AG41" s="21"/>
      <c r="AH41" s="21"/>
      <c r="AI41" s="21"/>
      <c r="AM41" s="6"/>
      <c r="AV41" s="24"/>
      <c r="AY41" s="5"/>
      <c r="AZ41" s="5"/>
      <c r="BA41" s="4"/>
      <c r="BB41" s="3"/>
      <c r="BC41" s="3"/>
      <c r="BE41" s="1"/>
      <c r="BF41" s="1"/>
      <c r="BG41" s="1"/>
      <c r="BH41" s="1"/>
      <c r="BI41" s="1"/>
      <c r="BJ41" s="1"/>
      <c r="BK41" s="60"/>
      <c r="BL41" s="1"/>
      <c r="BM41" s="1"/>
      <c r="BN41" s="1"/>
      <c r="BO41" s="1"/>
      <c r="BP41" s="1"/>
      <c r="BQ41" s="1"/>
    </row>
    <row r="42" spans="1:69" s="2" customFormat="1" x14ac:dyDescent="0.3">
      <c r="A42" s="1"/>
      <c r="B42" s="6"/>
      <c r="C42" s="6"/>
      <c r="D42" s="6"/>
      <c r="E42" s="6"/>
      <c r="W42" s="21"/>
      <c r="Y42" s="21"/>
      <c r="AF42" s="21"/>
      <c r="AG42" s="21"/>
      <c r="AH42" s="21"/>
      <c r="AI42" s="21"/>
      <c r="AM42" s="6"/>
      <c r="AV42" s="24"/>
      <c r="AY42" s="5"/>
      <c r="AZ42" s="5"/>
      <c r="BA42" s="4"/>
      <c r="BB42" s="3"/>
      <c r="BC42" s="3"/>
      <c r="BE42" s="1"/>
      <c r="BF42" s="1"/>
      <c r="BG42" s="1"/>
      <c r="BH42" s="1"/>
      <c r="BI42" s="1"/>
      <c r="BJ42" s="1"/>
      <c r="BK42" s="60"/>
      <c r="BL42" s="1"/>
      <c r="BM42" s="1"/>
      <c r="BN42" s="1"/>
      <c r="BO42" s="1"/>
      <c r="BP42" s="1"/>
      <c r="BQ42" s="1"/>
    </row>
    <row r="43" spans="1:69" s="2" customFormat="1" x14ac:dyDescent="0.3">
      <c r="A43" s="1"/>
      <c r="B43" s="6"/>
      <c r="C43" s="6"/>
      <c r="D43" s="6"/>
      <c r="E43" s="6"/>
      <c r="W43" s="21"/>
      <c r="Y43" s="21"/>
      <c r="AF43" s="21"/>
      <c r="AG43" s="21"/>
      <c r="AH43" s="21"/>
      <c r="AI43" s="21"/>
      <c r="AM43" s="6"/>
      <c r="AV43" s="24"/>
      <c r="AY43" s="5"/>
      <c r="AZ43" s="5"/>
      <c r="BA43" s="4"/>
      <c r="BB43" s="3"/>
      <c r="BC43" s="3"/>
      <c r="BE43" s="1"/>
      <c r="BF43" s="1"/>
      <c r="BG43" s="1"/>
      <c r="BH43" s="1"/>
      <c r="BI43" s="1"/>
      <c r="BJ43" s="1"/>
      <c r="BK43" s="60"/>
      <c r="BL43" s="1"/>
      <c r="BM43" s="1"/>
      <c r="BN43" s="1"/>
      <c r="BO43" s="1"/>
      <c r="BP43" s="1"/>
      <c r="BQ43" s="1"/>
    </row>
    <row r="44" spans="1:69" s="2" customFormat="1" x14ac:dyDescent="0.3">
      <c r="A44" s="1"/>
      <c r="B44" s="6"/>
      <c r="C44" s="6"/>
      <c r="D44" s="6"/>
      <c r="E44" s="6"/>
      <c r="W44" s="21"/>
      <c r="Y44" s="21"/>
      <c r="AF44" s="21"/>
      <c r="AG44" s="21"/>
      <c r="AH44" s="21"/>
      <c r="AI44" s="21"/>
      <c r="AM44" s="6"/>
      <c r="AV44" s="24"/>
      <c r="AY44" s="5"/>
      <c r="AZ44" s="5"/>
      <c r="BA44" s="4"/>
      <c r="BB44" s="3"/>
      <c r="BC44" s="3"/>
      <c r="BE44" s="1"/>
      <c r="BF44" s="1"/>
      <c r="BG44" s="1"/>
      <c r="BH44" s="1"/>
      <c r="BI44" s="1"/>
      <c r="BJ44" s="1"/>
      <c r="BK44" s="60"/>
      <c r="BL44" s="1"/>
      <c r="BM44" s="1"/>
      <c r="BN44" s="1"/>
      <c r="BO44" s="1"/>
      <c r="BP44" s="1"/>
      <c r="BQ44" s="1"/>
    </row>
    <row r="45" spans="1:69" s="2" customFormat="1" x14ac:dyDescent="0.3">
      <c r="A45" s="1"/>
      <c r="B45" s="6"/>
      <c r="C45" s="6"/>
      <c r="D45" s="6"/>
      <c r="E45" s="6"/>
      <c r="W45" s="21"/>
      <c r="Y45" s="21"/>
      <c r="AF45" s="21"/>
      <c r="AG45" s="21"/>
      <c r="AH45" s="21"/>
      <c r="AI45" s="21"/>
      <c r="AM45" s="6"/>
      <c r="AV45" s="24"/>
      <c r="AY45" s="5"/>
      <c r="AZ45" s="5"/>
      <c r="BA45" s="4"/>
      <c r="BB45" s="3"/>
      <c r="BC45" s="3"/>
      <c r="BE45" s="1"/>
      <c r="BF45" s="1"/>
      <c r="BG45" s="1"/>
      <c r="BH45" s="1"/>
      <c r="BI45" s="1"/>
      <c r="BJ45" s="1"/>
      <c r="BK45" s="60"/>
      <c r="BL45" s="1"/>
      <c r="BM45" s="1"/>
      <c r="BN45" s="1"/>
      <c r="BO45" s="1"/>
      <c r="BP45" s="1"/>
      <c r="BQ45" s="1"/>
    </row>
    <row r="46" spans="1:69" s="2" customFormat="1" x14ac:dyDescent="0.3">
      <c r="A46" s="1"/>
      <c r="B46" s="6"/>
      <c r="C46" s="6"/>
      <c r="D46" s="6"/>
      <c r="E46" s="6"/>
      <c r="W46" s="21"/>
      <c r="Y46" s="21"/>
      <c r="AF46" s="21"/>
      <c r="AG46" s="21"/>
      <c r="AH46" s="21"/>
      <c r="AI46" s="21"/>
      <c r="AM46" s="6"/>
      <c r="AV46" s="24"/>
      <c r="AY46" s="5"/>
      <c r="AZ46" s="5"/>
      <c r="BA46" s="4"/>
      <c r="BB46" s="3"/>
      <c r="BC46" s="3"/>
      <c r="BE46" s="1"/>
      <c r="BF46" s="1"/>
      <c r="BG46" s="1"/>
      <c r="BH46" s="1"/>
      <c r="BI46" s="1"/>
      <c r="BJ46" s="1"/>
      <c r="BK46" s="60"/>
      <c r="BL46" s="1"/>
      <c r="BM46" s="1"/>
      <c r="BN46" s="1"/>
      <c r="BO46" s="1"/>
      <c r="BP46" s="1"/>
      <c r="BQ46" s="1"/>
    </row>
    <row r="47" spans="1:69" s="2" customFormat="1" x14ac:dyDescent="0.3">
      <c r="A47" s="1"/>
      <c r="B47" s="6"/>
      <c r="C47" s="6"/>
      <c r="D47" s="6"/>
      <c r="E47" s="6"/>
      <c r="W47" s="21"/>
      <c r="Y47" s="21"/>
      <c r="AF47" s="21"/>
      <c r="AG47" s="21"/>
      <c r="AH47" s="21"/>
      <c r="AI47" s="21"/>
      <c r="AM47" s="6"/>
      <c r="AV47" s="24"/>
      <c r="AY47" s="5"/>
      <c r="AZ47" s="5"/>
      <c r="BA47" s="4"/>
      <c r="BB47" s="3"/>
      <c r="BC47" s="3"/>
      <c r="BE47" s="1"/>
      <c r="BF47" s="1"/>
      <c r="BG47" s="1"/>
      <c r="BH47" s="1"/>
      <c r="BI47" s="1"/>
      <c r="BJ47" s="1"/>
      <c r="BK47" s="60"/>
      <c r="BL47" s="1"/>
      <c r="BM47" s="1"/>
      <c r="BN47" s="1"/>
      <c r="BO47" s="1"/>
      <c r="BP47" s="1"/>
      <c r="BQ47" s="1"/>
    </row>
    <row r="48" spans="1:69" s="2" customFormat="1" x14ac:dyDescent="0.3">
      <c r="A48" s="1"/>
      <c r="B48" s="6"/>
      <c r="C48" s="6"/>
      <c r="D48" s="6"/>
      <c r="E48" s="6"/>
      <c r="W48" s="21"/>
      <c r="Y48" s="21"/>
      <c r="AF48" s="21"/>
      <c r="AG48" s="21"/>
      <c r="AH48" s="21"/>
      <c r="AI48" s="21"/>
      <c r="AM48" s="6"/>
      <c r="AV48" s="24"/>
      <c r="AY48" s="5"/>
      <c r="AZ48" s="5"/>
      <c r="BA48" s="4"/>
      <c r="BB48" s="3"/>
      <c r="BC48" s="3"/>
      <c r="BE48" s="1"/>
      <c r="BF48" s="1"/>
      <c r="BG48" s="1"/>
      <c r="BH48" s="1"/>
      <c r="BI48" s="1"/>
      <c r="BJ48" s="1"/>
      <c r="BK48" s="60"/>
      <c r="BL48" s="1"/>
      <c r="BM48" s="1"/>
      <c r="BN48" s="1"/>
      <c r="BO48" s="1"/>
      <c r="BP48" s="1"/>
      <c r="BQ48" s="1"/>
    </row>
    <row r="49" spans="1:69" s="2" customFormat="1" x14ac:dyDescent="0.3">
      <c r="A49" s="1"/>
      <c r="B49" s="6"/>
      <c r="C49" s="6"/>
      <c r="D49" s="6"/>
      <c r="E49" s="6"/>
      <c r="W49" s="21"/>
      <c r="Y49" s="21"/>
      <c r="AF49" s="21"/>
      <c r="AG49" s="21"/>
      <c r="AH49" s="21"/>
      <c r="AI49" s="21"/>
      <c r="AM49" s="6"/>
      <c r="AV49" s="24"/>
      <c r="AY49" s="5"/>
      <c r="AZ49" s="5"/>
      <c r="BA49" s="4"/>
      <c r="BB49" s="3"/>
      <c r="BC49" s="3"/>
      <c r="BE49" s="1"/>
      <c r="BF49" s="1"/>
      <c r="BG49" s="1"/>
      <c r="BH49" s="1"/>
      <c r="BI49" s="1"/>
      <c r="BJ49" s="1"/>
      <c r="BK49" s="60"/>
      <c r="BL49" s="1"/>
      <c r="BM49" s="1"/>
      <c r="BN49" s="1"/>
      <c r="BO49" s="1"/>
      <c r="BP49" s="1"/>
      <c r="BQ49" s="1"/>
    </row>
    <row r="50" spans="1:69" s="2" customFormat="1" x14ac:dyDescent="0.3">
      <c r="A50" s="1"/>
      <c r="B50" s="6"/>
      <c r="C50" s="6"/>
      <c r="D50" s="6"/>
      <c r="E50" s="6"/>
      <c r="W50" s="21"/>
      <c r="Y50" s="21"/>
      <c r="AF50" s="21"/>
      <c r="AG50" s="21"/>
      <c r="AH50" s="21"/>
      <c r="AI50" s="21"/>
      <c r="AM50" s="6"/>
      <c r="AV50" s="24"/>
      <c r="AY50" s="5"/>
      <c r="AZ50" s="5"/>
      <c r="BA50" s="4"/>
      <c r="BB50" s="3"/>
      <c r="BC50" s="3"/>
      <c r="BE50" s="1"/>
      <c r="BF50" s="1"/>
      <c r="BG50" s="1"/>
      <c r="BH50" s="1"/>
      <c r="BI50" s="1"/>
      <c r="BJ50" s="1"/>
      <c r="BK50" s="60"/>
      <c r="BL50" s="1"/>
      <c r="BM50" s="1"/>
      <c r="BN50" s="1"/>
      <c r="BO50" s="1"/>
      <c r="BP50" s="1"/>
      <c r="BQ50" s="1"/>
    </row>
    <row r="51" spans="1:69" s="2" customFormat="1" x14ac:dyDescent="0.3">
      <c r="A51" s="1"/>
      <c r="B51" s="6"/>
      <c r="C51" s="6"/>
      <c r="D51" s="6"/>
      <c r="E51" s="6"/>
      <c r="W51" s="21"/>
      <c r="Y51" s="21"/>
      <c r="AF51" s="21"/>
      <c r="AG51" s="21"/>
      <c r="AH51" s="21"/>
      <c r="AI51" s="21"/>
      <c r="AM51" s="6"/>
      <c r="AV51" s="24"/>
      <c r="AY51" s="5"/>
      <c r="AZ51" s="5"/>
      <c r="BA51" s="4"/>
      <c r="BB51" s="3"/>
      <c r="BC51" s="3"/>
      <c r="BE51" s="1"/>
      <c r="BF51" s="1"/>
      <c r="BG51" s="1"/>
      <c r="BH51" s="1"/>
      <c r="BI51" s="1"/>
      <c r="BJ51" s="1"/>
      <c r="BK51" s="60"/>
      <c r="BL51" s="1"/>
      <c r="BM51" s="1"/>
      <c r="BN51" s="1"/>
      <c r="BO51" s="1"/>
      <c r="BP51" s="1"/>
      <c r="BQ51" s="1"/>
    </row>
    <row r="52" spans="1:69" s="2" customFormat="1" x14ac:dyDescent="0.3">
      <c r="A52" s="1"/>
      <c r="B52" s="6"/>
      <c r="C52" s="6"/>
      <c r="D52" s="6"/>
      <c r="E52" s="6"/>
      <c r="W52" s="21"/>
      <c r="Y52" s="21"/>
      <c r="AF52" s="21"/>
      <c r="AG52" s="21"/>
      <c r="AH52" s="21"/>
      <c r="AI52" s="21"/>
      <c r="AM52" s="6"/>
      <c r="AV52" s="24"/>
      <c r="AY52" s="5"/>
      <c r="AZ52" s="5"/>
      <c r="BA52" s="4"/>
      <c r="BB52" s="3"/>
      <c r="BC52" s="3"/>
      <c r="BE52" s="1"/>
      <c r="BF52" s="1"/>
      <c r="BG52" s="1"/>
      <c r="BH52" s="1"/>
      <c r="BI52" s="1"/>
      <c r="BJ52" s="1"/>
      <c r="BK52" s="60"/>
      <c r="BL52" s="1"/>
      <c r="BM52" s="1"/>
      <c r="BN52" s="1"/>
      <c r="BO52" s="1"/>
      <c r="BP52" s="1"/>
      <c r="BQ52" s="1"/>
    </row>
    <row r="53" spans="1:69" s="2" customFormat="1" x14ac:dyDescent="0.3">
      <c r="A53" s="1"/>
      <c r="B53" s="6"/>
      <c r="C53" s="6"/>
      <c r="D53" s="6"/>
      <c r="E53" s="6"/>
      <c r="W53" s="21"/>
      <c r="Y53" s="21"/>
      <c r="AF53" s="21"/>
      <c r="AG53" s="21"/>
      <c r="AH53" s="21"/>
      <c r="AI53" s="21"/>
      <c r="AM53" s="6"/>
      <c r="AV53" s="24"/>
      <c r="AY53" s="5"/>
      <c r="AZ53" s="5"/>
      <c r="BA53" s="4"/>
      <c r="BB53" s="3"/>
      <c r="BC53" s="3"/>
      <c r="BE53" s="1"/>
      <c r="BF53" s="1"/>
      <c r="BG53" s="1"/>
      <c r="BH53" s="1"/>
      <c r="BI53" s="1"/>
      <c r="BJ53" s="1"/>
      <c r="BK53" s="60"/>
      <c r="BL53" s="1"/>
      <c r="BM53" s="1"/>
      <c r="BN53" s="1"/>
      <c r="BO53" s="1"/>
      <c r="BP53" s="1"/>
      <c r="BQ53" s="1"/>
    </row>
    <row r="54" spans="1:69" s="2" customFormat="1" x14ac:dyDescent="0.3">
      <c r="A54" s="1"/>
      <c r="B54" s="6"/>
      <c r="C54" s="6"/>
      <c r="D54" s="6"/>
      <c r="E54" s="6"/>
      <c r="W54" s="21"/>
      <c r="Y54" s="21"/>
      <c r="AF54" s="21"/>
      <c r="AG54" s="21"/>
      <c r="AH54" s="21"/>
      <c r="AI54" s="21"/>
      <c r="AM54" s="6"/>
      <c r="AV54" s="24"/>
      <c r="AY54" s="5"/>
      <c r="AZ54" s="5"/>
      <c r="BA54" s="4"/>
      <c r="BB54" s="3"/>
      <c r="BC54" s="3"/>
      <c r="BE54" s="1"/>
      <c r="BF54" s="1"/>
      <c r="BG54" s="1"/>
      <c r="BH54" s="1"/>
      <c r="BI54" s="1"/>
      <c r="BJ54" s="1"/>
      <c r="BK54" s="60"/>
      <c r="BL54" s="1"/>
      <c r="BM54" s="1"/>
      <c r="BN54" s="1"/>
      <c r="BO54" s="1"/>
      <c r="BP54" s="1"/>
      <c r="BQ54" s="1"/>
    </row>
    <row r="55" spans="1:69" s="2" customFormat="1" x14ac:dyDescent="0.3">
      <c r="A55" s="1"/>
      <c r="B55" s="6"/>
      <c r="C55" s="6"/>
      <c r="D55" s="6"/>
      <c r="E55" s="6"/>
      <c r="W55" s="21"/>
      <c r="Y55" s="21"/>
      <c r="AF55" s="21"/>
      <c r="AG55" s="21"/>
      <c r="AH55" s="21"/>
      <c r="AI55" s="21"/>
      <c r="AM55" s="6"/>
      <c r="AV55" s="24"/>
      <c r="AY55" s="5"/>
      <c r="AZ55" s="5"/>
      <c r="BA55" s="4"/>
      <c r="BB55" s="3"/>
      <c r="BC55" s="3"/>
      <c r="BE55" s="1"/>
      <c r="BF55" s="1"/>
      <c r="BG55" s="1"/>
      <c r="BH55" s="1"/>
      <c r="BI55" s="1"/>
      <c r="BJ55" s="1"/>
      <c r="BK55" s="60"/>
      <c r="BL55" s="1"/>
      <c r="BM55" s="1"/>
      <c r="BN55" s="1"/>
      <c r="BO55" s="1"/>
      <c r="BP55" s="1"/>
      <c r="BQ55" s="1"/>
    </row>
    <row r="56" spans="1:69" s="2" customFormat="1" x14ac:dyDescent="0.3">
      <c r="A56" s="1"/>
      <c r="B56" s="6"/>
      <c r="C56" s="6"/>
      <c r="D56" s="6"/>
      <c r="E56" s="6"/>
      <c r="W56" s="21"/>
      <c r="Y56" s="21"/>
      <c r="AF56" s="21"/>
      <c r="AG56" s="21"/>
      <c r="AH56" s="21"/>
      <c r="AI56" s="21"/>
      <c r="AM56" s="6"/>
      <c r="AV56" s="24"/>
      <c r="AY56" s="5"/>
      <c r="AZ56" s="5"/>
      <c r="BA56" s="4"/>
      <c r="BB56" s="3"/>
      <c r="BC56" s="3"/>
      <c r="BE56" s="1"/>
      <c r="BF56" s="1"/>
      <c r="BG56" s="1"/>
      <c r="BH56" s="1"/>
      <c r="BI56" s="1"/>
      <c r="BJ56" s="1"/>
      <c r="BK56" s="60"/>
      <c r="BL56" s="1"/>
      <c r="BM56" s="1"/>
      <c r="BN56" s="1"/>
      <c r="BO56" s="1"/>
      <c r="BP56" s="1"/>
      <c r="BQ56" s="1"/>
    </row>
    <row r="57" spans="1:69" s="2" customFormat="1" x14ac:dyDescent="0.3">
      <c r="A57" s="1"/>
      <c r="B57" s="6"/>
      <c r="C57" s="6"/>
      <c r="D57" s="6"/>
      <c r="E57" s="6"/>
      <c r="W57" s="21"/>
      <c r="Y57" s="21"/>
      <c r="AF57" s="21"/>
      <c r="AG57" s="21"/>
      <c r="AH57" s="21"/>
      <c r="AI57" s="21"/>
      <c r="AM57" s="6"/>
      <c r="AV57" s="24"/>
      <c r="AY57" s="5"/>
      <c r="AZ57" s="5"/>
      <c r="BA57" s="4"/>
      <c r="BB57" s="3"/>
      <c r="BC57" s="3"/>
      <c r="BE57" s="1"/>
      <c r="BF57" s="1"/>
      <c r="BG57" s="1"/>
      <c r="BH57" s="1"/>
      <c r="BI57" s="1"/>
      <c r="BJ57" s="1"/>
      <c r="BK57" s="60"/>
      <c r="BL57" s="1"/>
      <c r="BM57" s="1"/>
      <c r="BN57" s="1"/>
      <c r="BO57" s="1"/>
      <c r="BP57" s="1"/>
      <c r="BQ57" s="1"/>
    </row>
    <row r="58" spans="1:69" s="2" customFormat="1" x14ac:dyDescent="0.3">
      <c r="A58" s="1"/>
      <c r="B58" s="6"/>
      <c r="C58" s="6"/>
      <c r="D58" s="6"/>
      <c r="E58" s="6"/>
      <c r="W58" s="21"/>
      <c r="Y58" s="21"/>
      <c r="AF58" s="21"/>
      <c r="AG58" s="21"/>
      <c r="AH58" s="21"/>
      <c r="AI58" s="21"/>
      <c r="AM58" s="6"/>
      <c r="AV58" s="24"/>
      <c r="AY58" s="5"/>
      <c r="AZ58" s="5"/>
      <c r="BA58" s="4"/>
      <c r="BB58" s="3"/>
      <c r="BC58" s="3"/>
      <c r="BE58" s="1"/>
      <c r="BF58" s="1"/>
      <c r="BG58" s="1"/>
      <c r="BH58" s="1"/>
      <c r="BI58" s="1"/>
      <c r="BJ58" s="1"/>
      <c r="BK58" s="60"/>
      <c r="BL58" s="1"/>
      <c r="BM58" s="1"/>
      <c r="BN58" s="1"/>
      <c r="BO58" s="1"/>
      <c r="BP58" s="1"/>
      <c r="BQ58" s="1"/>
    </row>
    <row r="59" spans="1:69" s="2" customFormat="1" x14ac:dyDescent="0.3">
      <c r="A59" s="1"/>
      <c r="B59" s="6"/>
      <c r="C59" s="6"/>
      <c r="D59" s="6"/>
      <c r="E59" s="6"/>
      <c r="W59" s="21"/>
      <c r="Y59" s="21"/>
      <c r="AF59" s="21"/>
      <c r="AG59" s="21"/>
      <c r="AH59" s="21"/>
      <c r="AI59" s="21"/>
      <c r="AM59" s="6"/>
      <c r="AV59" s="24"/>
      <c r="AY59" s="5"/>
      <c r="AZ59" s="5"/>
      <c r="BA59" s="4"/>
      <c r="BB59" s="3"/>
      <c r="BC59" s="3"/>
      <c r="BE59" s="1"/>
      <c r="BF59" s="1"/>
      <c r="BG59" s="1"/>
      <c r="BH59" s="1"/>
      <c r="BI59" s="1"/>
      <c r="BJ59" s="1"/>
      <c r="BK59" s="60"/>
      <c r="BL59" s="1"/>
      <c r="BM59" s="1"/>
      <c r="BN59" s="1"/>
      <c r="BO59" s="1"/>
      <c r="BP59" s="1"/>
      <c r="BQ59" s="1"/>
    </row>
    <row r="60" spans="1:69" s="2" customFormat="1" x14ac:dyDescent="0.3">
      <c r="A60" s="1"/>
      <c r="B60" s="6"/>
      <c r="C60" s="6"/>
      <c r="D60" s="6"/>
      <c r="E60" s="6"/>
      <c r="W60" s="21"/>
      <c r="Y60" s="21"/>
      <c r="AF60" s="21"/>
      <c r="AG60" s="21"/>
      <c r="AH60" s="21"/>
      <c r="AI60" s="21"/>
      <c r="AM60" s="6"/>
      <c r="AV60" s="24"/>
      <c r="AY60" s="5"/>
      <c r="AZ60" s="5"/>
      <c r="BA60" s="4"/>
      <c r="BB60" s="3"/>
      <c r="BC60" s="3"/>
      <c r="BE60" s="1"/>
      <c r="BF60" s="1"/>
      <c r="BG60" s="1"/>
      <c r="BH60" s="1"/>
      <c r="BI60" s="1"/>
      <c r="BJ60" s="1"/>
      <c r="BK60" s="60"/>
      <c r="BL60" s="1"/>
      <c r="BM60" s="1"/>
      <c r="BN60" s="1"/>
      <c r="BO60" s="1"/>
      <c r="BP60" s="1"/>
      <c r="BQ60" s="1"/>
    </row>
    <row r="61" spans="1:69" s="2" customFormat="1" x14ac:dyDescent="0.3">
      <c r="A61" s="1"/>
      <c r="B61" s="6"/>
      <c r="C61" s="6"/>
      <c r="D61" s="6"/>
      <c r="E61" s="6"/>
      <c r="W61" s="21"/>
      <c r="Y61" s="21"/>
      <c r="AF61" s="21"/>
      <c r="AG61" s="21"/>
      <c r="AH61" s="21"/>
      <c r="AI61" s="21"/>
      <c r="AM61" s="6"/>
      <c r="AV61" s="24"/>
      <c r="AY61" s="5"/>
      <c r="AZ61" s="5"/>
      <c r="BA61" s="4"/>
      <c r="BB61" s="3"/>
      <c r="BC61" s="3"/>
      <c r="BE61" s="1"/>
      <c r="BF61" s="1"/>
      <c r="BG61" s="1"/>
      <c r="BH61" s="1"/>
      <c r="BI61" s="1"/>
      <c r="BJ61" s="1"/>
      <c r="BK61" s="60"/>
      <c r="BL61" s="1"/>
      <c r="BM61" s="1"/>
      <c r="BN61" s="1"/>
      <c r="BO61" s="1"/>
      <c r="BP61" s="1"/>
      <c r="BQ61" s="1"/>
    </row>
    <row r="62" spans="1:69" s="2" customFormat="1" x14ac:dyDescent="0.3">
      <c r="A62" s="1"/>
      <c r="B62" s="6"/>
      <c r="C62" s="6"/>
      <c r="D62" s="6"/>
      <c r="E62" s="6"/>
      <c r="W62" s="21"/>
      <c r="Y62" s="21"/>
      <c r="AF62" s="21"/>
      <c r="AG62" s="21"/>
      <c r="AH62" s="21"/>
      <c r="AI62" s="21"/>
      <c r="AM62" s="6"/>
      <c r="AV62" s="24"/>
      <c r="AY62" s="5"/>
      <c r="AZ62" s="5"/>
      <c r="BA62" s="4"/>
      <c r="BB62" s="3"/>
      <c r="BC62" s="3"/>
      <c r="BE62" s="1"/>
      <c r="BF62" s="1"/>
      <c r="BG62" s="1"/>
      <c r="BH62" s="1"/>
      <c r="BI62" s="1"/>
      <c r="BJ62" s="1"/>
      <c r="BK62" s="60"/>
      <c r="BL62" s="1"/>
      <c r="BM62" s="1"/>
      <c r="BN62" s="1"/>
      <c r="BO62" s="1"/>
      <c r="BP62" s="1"/>
      <c r="BQ62" s="1"/>
    </row>
    <row r="63" spans="1:69" s="2" customFormat="1" x14ac:dyDescent="0.3">
      <c r="A63" s="1"/>
      <c r="B63" s="6"/>
      <c r="C63" s="6"/>
      <c r="D63" s="6"/>
      <c r="E63" s="6"/>
      <c r="W63" s="21"/>
      <c r="Y63" s="21"/>
      <c r="AF63" s="21"/>
      <c r="AG63" s="21"/>
      <c r="AH63" s="21"/>
      <c r="AI63" s="21"/>
      <c r="AM63" s="6"/>
      <c r="AV63" s="24"/>
      <c r="AY63" s="5"/>
      <c r="AZ63" s="5"/>
      <c r="BA63" s="4"/>
      <c r="BB63" s="3"/>
      <c r="BC63" s="3"/>
      <c r="BE63" s="1"/>
      <c r="BF63" s="1"/>
      <c r="BG63" s="1"/>
      <c r="BH63" s="1"/>
      <c r="BI63" s="1"/>
      <c r="BJ63" s="1"/>
      <c r="BK63" s="60"/>
      <c r="BL63" s="1"/>
      <c r="BM63" s="1"/>
      <c r="BN63" s="1"/>
      <c r="BO63" s="1"/>
      <c r="BP63" s="1"/>
      <c r="BQ63" s="1"/>
    </row>
    <row r="64" spans="1:69" s="2" customFormat="1" x14ac:dyDescent="0.3">
      <c r="A64" s="1"/>
      <c r="B64" s="6"/>
      <c r="C64" s="6"/>
      <c r="D64" s="6"/>
      <c r="E64" s="6"/>
      <c r="W64" s="21"/>
      <c r="Y64" s="21"/>
      <c r="AF64" s="21"/>
      <c r="AG64" s="21"/>
      <c r="AH64" s="21"/>
      <c r="AI64" s="21"/>
      <c r="AM64" s="6"/>
      <c r="AV64" s="24"/>
      <c r="AY64" s="5"/>
      <c r="AZ64" s="5"/>
      <c r="BA64" s="4"/>
      <c r="BB64" s="3"/>
      <c r="BC64" s="3"/>
      <c r="BE64" s="1"/>
      <c r="BF64" s="1"/>
      <c r="BG64" s="1"/>
      <c r="BH64" s="1"/>
      <c r="BI64" s="1"/>
      <c r="BJ64" s="1"/>
      <c r="BK64" s="60"/>
      <c r="BL64" s="1"/>
      <c r="BM64" s="1"/>
      <c r="BN64" s="1"/>
      <c r="BO64" s="1"/>
      <c r="BP64" s="1"/>
      <c r="BQ64" s="1"/>
    </row>
    <row r="65" spans="1:69" s="2" customFormat="1" x14ac:dyDescent="0.3">
      <c r="A65" s="1"/>
      <c r="B65" s="6"/>
      <c r="C65" s="6"/>
      <c r="D65" s="6"/>
      <c r="E65" s="6"/>
      <c r="W65" s="21"/>
      <c r="Y65" s="21"/>
      <c r="AF65" s="21"/>
      <c r="AG65" s="21"/>
      <c r="AH65" s="21"/>
      <c r="AI65" s="21"/>
      <c r="AM65" s="6"/>
      <c r="AV65" s="24"/>
      <c r="AY65" s="5"/>
      <c r="AZ65" s="5"/>
      <c r="BA65" s="4"/>
      <c r="BB65" s="3"/>
      <c r="BC65" s="3"/>
      <c r="BE65" s="1"/>
      <c r="BF65" s="1"/>
      <c r="BG65" s="1"/>
      <c r="BH65" s="1"/>
      <c r="BI65" s="1"/>
      <c r="BJ65" s="1"/>
      <c r="BK65" s="60"/>
      <c r="BL65" s="1"/>
      <c r="BM65" s="1"/>
      <c r="BN65" s="1"/>
      <c r="BO65" s="1"/>
      <c r="BP65" s="1"/>
      <c r="BQ65" s="1"/>
    </row>
    <row r="66" spans="1:69" s="2" customFormat="1" x14ac:dyDescent="0.3">
      <c r="A66" s="1"/>
      <c r="B66" s="6"/>
      <c r="C66" s="6"/>
      <c r="D66" s="6"/>
      <c r="E66" s="6"/>
      <c r="W66" s="21"/>
      <c r="Y66" s="21"/>
      <c r="AF66" s="21"/>
      <c r="AG66" s="21"/>
      <c r="AH66" s="21"/>
      <c r="AI66" s="21"/>
      <c r="AM66" s="6"/>
      <c r="AV66" s="24"/>
      <c r="AY66" s="5"/>
      <c r="AZ66" s="5"/>
      <c r="BA66" s="4"/>
      <c r="BB66" s="3"/>
      <c r="BC66" s="3"/>
      <c r="BE66" s="1"/>
      <c r="BF66" s="1"/>
      <c r="BG66" s="1"/>
      <c r="BH66" s="1"/>
      <c r="BI66" s="1"/>
      <c r="BJ66" s="1"/>
      <c r="BK66" s="60"/>
      <c r="BL66" s="1"/>
      <c r="BM66" s="1"/>
      <c r="BN66" s="1"/>
      <c r="BO66" s="1"/>
      <c r="BP66" s="1"/>
      <c r="BQ66" s="1"/>
    </row>
    <row r="67" spans="1:69" s="2" customFormat="1" x14ac:dyDescent="0.3">
      <c r="A67" s="1"/>
      <c r="B67" s="6"/>
      <c r="C67" s="6"/>
      <c r="D67" s="6"/>
      <c r="E67" s="6"/>
      <c r="W67" s="21"/>
      <c r="Y67" s="21"/>
      <c r="AF67" s="21"/>
      <c r="AG67" s="21"/>
      <c r="AH67" s="21"/>
      <c r="AI67" s="21"/>
      <c r="AM67" s="6"/>
      <c r="AV67" s="24"/>
      <c r="AY67" s="5"/>
      <c r="AZ67" s="5"/>
      <c r="BA67" s="4"/>
      <c r="BB67" s="3"/>
      <c r="BC67" s="3"/>
      <c r="BE67" s="1"/>
      <c r="BF67" s="1"/>
      <c r="BG67" s="1"/>
      <c r="BH67" s="1"/>
      <c r="BI67" s="1"/>
      <c r="BJ67" s="1"/>
      <c r="BK67" s="60"/>
      <c r="BL67" s="1"/>
      <c r="BM67" s="1"/>
      <c r="BN67" s="1"/>
      <c r="BO67" s="1"/>
      <c r="BP67" s="1"/>
      <c r="BQ67" s="1"/>
    </row>
    <row r="68" spans="1:69" s="2" customFormat="1" x14ac:dyDescent="0.3">
      <c r="A68" s="1"/>
      <c r="B68" s="6"/>
      <c r="C68" s="6"/>
      <c r="D68" s="6"/>
      <c r="E68" s="6"/>
      <c r="W68" s="21"/>
      <c r="Y68" s="21"/>
      <c r="AF68" s="21"/>
      <c r="AG68" s="21"/>
      <c r="AH68" s="21"/>
      <c r="AI68" s="21"/>
      <c r="AM68" s="6"/>
      <c r="AV68" s="24"/>
      <c r="AY68" s="5"/>
      <c r="AZ68" s="5"/>
      <c r="BA68" s="4"/>
      <c r="BB68" s="3"/>
      <c r="BC68" s="3"/>
      <c r="BE68" s="1"/>
      <c r="BF68" s="1"/>
      <c r="BG68" s="1"/>
      <c r="BH68" s="1"/>
      <c r="BI68" s="1"/>
      <c r="BJ68" s="1"/>
      <c r="BK68" s="60"/>
      <c r="BL68" s="1"/>
      <c r="BM68" s="1"/>
      <c r="BN68" s="1"/>
      <c r="BO68" s="1"/>
      <c r="BP68" s="1"/>
      <c r="BQ68" s="1"/>
    </row>
    <row r="69" spans="1:69" s="2" customFormat="1" x14ac:dyDescent="0.3">
      <c r="A69" s="1"/>
      <c r="B69" s="6"/>
      <c r="C69" s="6"/>
      <c r="D69" s="6"/>
      <c r="E69" s="6"/>
      <c r="W69" s="21"/>
      <c r="Y69" s="21"/>
      <c r="AF69" s="21"/>
      <c r="AG69" s="21"/>
      <c r="AH69" s="21"/>
      <c r="AI69" s="21"/>
      <c r="AM69" s="6"/>
      <c r="AV69" s="24"/>
      <c r="AY69" s="5"/>
      <c r="AZ69" s="5"/>
      <c r="BA69" s="4"/>
      <c r="BB69" s="3"/>
      <c r="BC69" s="3"/>
      <c r="BE69" s="1"/>
      <c r="BF69" s="1"/>
      <c r="BG69" s="1"/>
      <c r="BH69" s="1"/>
      <c r="BI69" s="1"/>
      <c r="BJ69" s="1"/>
      <c r="BK69" s="60"/>
      <c r="BL69" s="1"/>
      <c r="BM69" s="1"/>
      <c r="BN69" s="1"/>
      <c r="BO69" s="1"/>
      <c r="BP69" s="1"/>
      <c r="BQ69" s="1"/>
    </row>
    <row r="70" spans="1:69" s="2" customFormat="1" x14ac:dyDescent="0.3">
      <c r="A70" s="1"/>
      <c r="B70" s="6"/>
      <c r="C70" s="6"/>
      <c r="D70" s="6"/>
      <c r="E70" s="6"/>
      <c r="W70" s="21"/>
      <c r="Y70" s="21"/>
      <c r="AF70" s="21"/>
      <c r="AG70" s="21"/>
      <c r="AH70" s="21"/>
      <c r="AI70" s="21"/>
      <c r="AM70" s="6"/>
      <c r="AV70" s="24"/>
      <c r="AY70" s="5"/>
      <c r="AZ70" s="5"/>
      <c r="BA70" s="4"/>
      <c r="BB70" s="3"/>
      <c r="BC70" s="3"/>
      <c r="BE70" s="1"/>
      <c r="BF70" s="1"/>
      <c r="BG70" s="1"/>
      <c r="BH70" s="1"/>
      <c r="BI70" s="1"/>
      <c r="BJ70" s="1"/>
      <c r="BK70" s="60"/>
      <c r="BL70" s="1"/>
      <c r="BM70" s="1"/>
      <c r="BN70" s="1"/>
      <c r="BO70" s="1"/>
      <c r="BP70" s="1"/>
      <c r="BQ70" s="1"/>
    </row>
    <row r="71" spans="1:69" s="2" customFormat="1" x14ac:dyDescent="0.3">
      <c r="A71" s="1"/>
      <c r="B71" s="6"/>
      <c r="C71" s="6"/>
      <c r="D71" s="6"/>
      <c r="E71" s="6"/>
      <c r="W71" s="21"/>
      <c r="Y71" s="21"/>
      <c r="AF71" s="21"/>
      <c r="AG71" s="21"/>
      <c r="AH71" s="21"/>
      <c r="AI71" s="21"/>
      <c r="AM71" s="6"/>
      <c r="AV71" s="24"/>
      <c r="AY71" s="5"/>
      <c r="AZ71" s="5"/>
      <c r="BA71" s="4"/>
      <c r="BB71" s="3"/>
      <c r="BC71" s="3"/>
      <c r="BE71" s="1"/>
      <c r="BF71" s="1"/>
      <c r="BG71" s="1"/>
      <c r="BH71" s="1"/>
      <c r="BI71" s="1"/>
      <c r="BJ71" s="1"/>
      <c r="BK71" s="60"/>
      <c r="BL71" s="1"/>
      <c r="BM71" s="1"/>
      <c r="BN71" s="1"/>
      <c r="BO71" s="1"/>
      <c r="BP71" s="1"/>
      <c r="BQ71" s="1"/>
    </row>
    <row r="72" spans="1:69" s="2" customFormat="1" x14ac:dyDescent="0.3">
      <c r="A72" s="1"/>
      <c r="B72" s="6"/>
      <c r="C72" s="6"/>
      <c r="D72" s="6"/>
      <c r="E72" s="6"/>
      <c r="W72" s="21"/>
      <c r="Y72" s="21"/>
      <c r="AF72" s="21"/>
      <c r="AG72" s="21"/>
      <c r="AH72" s="21"/>
      <c r="AI72" s="21"/>
      <c r="AM72" s="6"/>
      <c r="AV72" s="24"/>
      <c r="AY72" s="5"/>
      <c r="AZ72" s="5"/>
      <c r="BA72" s="4"/>
      <c r="BB72" s="3"/>
      <c r="BC72" s="3"/>
      <c r="BE72" s="1"/>
      <c r="BF72" s="1"/>
      <c r="BG72" s="1"/>
      <c r="BH72" s="1"/>
      <c r="BI72" s="1"/>
      <c r="BJ72" s="1"/>
      <c r="BK72" s="60"/>
      <c r="BL72" s="1"/>
      <c r="BM72" s="1"/>
      <c r="BN72" s="1"/>
      <c r="BO72" s="1"/>
      <c r="BP72" s="1"/>
      <c r="BQ72" s="1"/>
    </row>
    <row r="73" spans="1:69" s="2" customFormat="1" x14ac:dyDescent="0.3">
      <c r="A73" s="1"/>
      <c r="B73" s="6"/>
      <c r="C73" s="6"/>
      <c r="D73" s="6"/>
      <c r="E73" s="6"/>
      <c r="W73" s="21"/>
      <c r="Y73" s="21"/>
      <c r="AF73" s="21"/>
      <c r="AG73" s="21"/>
      <c r="AH73" s="21"/>
      <c r="AI73" s="21"/>
      <c r="AM73" s="6"/>
      <c r="AV73" s="24"/>
      <c r="AY73" s="5"/>
      <c r="AZ73" s="5"/>
      <c r="BA73" s="4"/>
      <c r="BB73" s="3"/>
      <c r="BC73" s="3"/>
      <c r="BE73" s="1"/>
      <c r="BF73" s="1"/>
      <c r="BG73" s="1"/>
      <c r="BH73" s="1"/>
      <c r="BI73" s="1"/>
      <c r="BJ73" s="1"/>
      <c r="BK73" s="60"/>
      <c r="BL73" s="1"/>
      <c r="BM73" s="1"/>
      <c r="BN73" s="1"/>
      <c r="BO73" s="1"/>
      <c r="BP73" s="1"/>
      <c r="BQ73" s="1"/>
    </row>
    <row r="74" spans="1:69" s="2" customFormat="1" x14ac:dyDescent="0.3">
      <c r="A74" s="1"/>
      <c r="B74" s="6"/>
      <c r="C74" s="6"/>
      <c r="D74" s="6"/>
      <c r="E74" s="6"/>
      <c r="W74" s="21"/>
      <c r="Y74" s="21"/>
      <c r="AF74" s="21"/>
      <c r="AG74" s="21"/>
      <c r="AH74" s="21"/>
      <c r="AI74" s="21"/>
      <c r="AM74" s="6"/>
      <c r="AV74" s="24"/>
      <c r="AY74" s="5"/>
      <c r="AZ74" s="5"/>
      <c r="BA74" s="4"/>
      <c r="BB74" s="3"/>
      <c r="BC74" s="3"/>
      <c r="BE74" s="1"/>
      <c r="BF74" s="1"/>
      <c r="BG74" s="1"/>
      <c r="BH74" s="1"/>
      <c r="BI74" s="1"/>
      <c r="BJ74" s="1"/>
      <c r="BK74" s="60"/>
      <c r="BL74" s="1"/>
      <c r="BM74" s="1"/>
      <c r="BN74" s="1"/>
      <c r="BO74" s="1"/>
      <c r="BP74" s="1"/>
      <c r="BQ74" s="1"/>
    </row>
    <row r="75" spans="1:69" s="2" customFormat="1" x14ac:dyDescent="0.3">
      <c r="A75" s="1"/>
      <c r="B75" s="6"/>
      <c r="C75" s="6"/>
      <c r="D75" s="6"/>
      <c r="E75" s="6"/>
      <c r="W75" s="21"/>
      <c r="Y75" s="21"/>
      <c r="AF75" s="21"/>
      <c r="AG75" s="21"/>
      <c r="AH75" s="21"/>
      <c r="AI75" s="21"/>
      <c r="AM75" s="6"/>
      <c r="AV75" s="24"/>
      <c r="AY75" s="5"/>
      <c r="AZ75" s="5"/>
      <c r="BA75" s="4"/>
      <c r="BB75" s="3"/>
      <c r="BC75" s="3"/>
      <c r="BE75" s="1"/>
      <c r="BF75" s="1"/>
      <c r="BG75" s="1"/>
      <c r="BH75" s="1"/>
      <c r="BI75" s="1"/>
      <c r="BJ75" s="1"/>
      <c r="BK75" s="60"/>
      <c r="BL75" s="1"/>
      <c r="BM75" s="1"/>
      <c r="BN75" s="1"/>
      <c r="BO75" s="1"/>
      <c r="BP75" s="1"/>
      <c r="BQ75" s="1"/>
    </row>
    <row r="76" spans="1:69" s="2" customFormat="1" x14ac:dyDescent="0.3">
      <c r="A76" s="1"/>
      <c r="B76" s="6"/>
      <c r="C76" s="6"/>
      <c r="D76" s="6"/>
      <c r="E76" s="6"/>
      <c r="W76" s="21"/>
      <c r="Y76" s="21"/>
      <c r="AF76" s="21"/>
      <c r="AG76" s="21"/>
      <c r="AH76" s="21"/>
      <c r="AI76" s="21"/>
      <c r="AM76" s="6"/>
      <c r="AV76" s="24"/>
      <c r="AY76" s="5"/>
      <c r="AZ76" s="5"/>
      <c r="BA76" s="4"/>
      <c r="BB76" s="3"/>
      <c r="BC76" s="3"/>
      <c r="BE76" s="1"/>
      <c r="BF76" s="1"/>
      <c r="BG76" s="1"/>
      <c r="BH76" s="1"/>
      <c r="BI76" s="1"/>
      <c r="BJ76" s="1"/>
      <c r="BK76" s="60"/>
      <c r="BL76" s="1"/>
      <c r="BM76" s="1"/>
      <c r="BN76" s="1"/>
      <c r="BO76" s="1"/>
      <c r="BP76" s="1"/>
      <c r="BQ76" s="1"/>
    </row>
    <row r="77" spans="1:69" s="2" customFormat="1" x14ac:dyDescent="0.3">
      <c r="A77" s="1"/>
      <c r="B77" s="6"/>
      <c r="C77" s="6"/>
      <c r="D77" s="6"/>
      <c r="E77" s="6"/>
      <c r="W77" s="21"/>
      <c r="Y77" s="21"/>
      <c r="AF77" s="21"/>
      <c r="AG77" s="21"/>
      <c r="AH77" s="21"/>
      <c r="AI77" s="21"/>
      <c r="AM77" s="6"/>
      <c r="AV77" s="24"/>
      <c r="AY77" s="5"/>
      <c r="AZ77" s="5"/>
      <c r="BA77" s="4"/>
      <c r="BB77" s="3"/>
      <c r="BC77" s="3"/>
      <c r="BE77" s="1"/>
      <c r="BF77" s="1"/>
      <c r="BG77" s="1"/>
      <c r="BH77" s="1"/>
      <c r="BI77" s="1"/>
      <c r="BJ77" s="1"/>
      <c r="BK77" s="60"/>
      <c r="BL77" s="1"/>
      <c r="BM77" s="1"/>
      <c r="BN77" s="1"/>
      <c r="BO77" s="1"/>
      <c r="BP77" s="1"/>
      <c r="BQ77" s="1"/>
    </row>
    <row r="78" spans="1:69" s="2" customFormat="1" x14ac:dyDescent="0.3">
      <c r="A78" s="1"/>
      <c r="B78" s="6"/>
      <c r="C78" s="6"/>
      <c r="D78" s="6"/>
      <c r="E78" s="6"/>
      <c r="W78" s="21"/>
      <c r="Y78" s="21"/>
      <c r="AF78" s="21"/>
      <c r="AG78" s="21"/>
      <c r="AH78" s="21"/>
      <c r="AI78" s="21"/>
      <c r="AM78" s="6"/>
      <c r="AV78" s="24"/>
      <c r="AY78" s="5"/>
      <c r="AZ78" s="5"/>
      <c r="BA78" s="4"/>
      <c r="BB78" s="3"/>
      <c r="BC78" s="3"/>
      <c r="BE78" s="1"/>
      <c r="BF78" s="1"/>
      <c r="BG78" s="1"/>
      <c r="BH78" s="1"/>
      <c r="BI78" s="1"/>
      <c r="BJ78" s="1"/>
      <c r="BK78" s="60"/>
      <c r="BL78" s="1"/>
      <c r="BM78" s="1"/>
      <c r="BN78" s="1"/>
      <c r="BO78" s="1"/>
      <c r="BP78" s="1"/>
      <c r="BQ78" s="1"/>
    </row>
    <row r="79" spans="1:69" s="2" customFormat="1" x14ac:dyDescent="0.3">
      <c r="A79" s="1"/>
      <c r="B79" s="6"/>
      <c r="C79" s="6"/>
      <c r="D79" s="6"/>
      <c r="E79" s="6"/>
      <c r="W79" s="21"/>
      <c r="Y79" s="21"/>
      <c r="AF79" s="21"/>
      <c r="AG79" s="21"/>
      <c r="AH79" s="21"/>
      <c r="AI79" s="21"/>
      <c r="AM79" s="6"/>
      <c r="AV79" s="24"/>
      <c r="AY79" s="5"/>
      <c r="AZ79" s="5"/>
      <c r="BA79" s="4"/>
      <c r="BB79" s="3"/>
      <c r="BC79" s="3"/>
      <c r="BE79" s="1"/>
      <c r="BF79" s="1"/>
      <c r="BG79" s="1"/>
      <c r="BH79" s="1"/>
      <c r="BI79" s="1"/>
      <c r="BJ79" s="1"/>
      <c r="BK79" s="60"/>
      <c r="BL79" s="1"/>
      <c r="BM79" s="1"/>
      <c r="BN79" s="1"/>
      <c r="BO79" s="1"/>
      <c r="BP79" s="1"/>
      <c r="BQ79" s="1"/>
    </row>
    <row r="80" spans="1:69" s="2" customFormat="1" x14ac:dyDescent="0.3">
      <c r="A80" s="1"/>
      <c r="B80" s="6"/>
      <c r="C80" s="6"/>
      <c r="D80" s="6"/>
      <c r="E80" s="6"/>
      <c r="W80" s="21"/>
      <c r="Y80" s="21"/>
      <c r="AF80" s="21"/>
      <c r="AG80" s="21"/>
      <c r="AH80" s="21"/>
      <c r="AI80" s="21"/>
      <c r="AM80" s="6"/>
      <c r="AV80" s="24"/>
      <c r="AY80" s="5"/>
      <c r="AZ80" s="5"/>
      <c r="BA80" s="4"/>
      <c r="BB80" s="3"/>
      <c r="BC80" s="3"/>
      <c r="BE80" s="1"/>
      <c r="BF80" s="1"/>
      <c r="BG80" s="1"/>
      <c r="BH80" s="1"/>
      <c r="BI80" s="1"/>
      <c r="BJ80" s="1"/>
      <c r="BK80" s="60"/>
      <c r="BL80" s="1"/>
      <c r="BM80" s="1"/>
      <c r="BN80" s="1"/>
      <c r="BO80" s="1"/>
      <c r="BP80" s="1"/>
      <c r="BQ80" s="1"/>
    </row>
    <row r="81" spans="1:69" s="2" customFormat="1" x14ac:dyDescent="0.3">
      <c r="A81" s="1"/>
      <c r="B81" s="6"/>
      <c r="C81" s="6"/>
      <c r="D81" s="6"/>
      <c r="E81" s="6"/>
      <c r="W81" s="21"/>
      <c r="Y81" s="21"/>
      <c r="AF81" s="21"/>
      <c r="AG81" s="21"/>
      <c r="AH81" s="21"/>
      <c r="AI81" s="21"/>
      <c r="AM81" s="6"/>
      <c r="AV81" s="24"/>
      <c r="AY81" s="5"/>
      <c r="AZ81" s="5"/>
      <c r="BA81" s="4"/>
      <c r="BB81" s="3"/>
      <c r="BC81" s="3"/>
      <c r="BE81" s="1"/>
      <c r="BF81" s="1"/>
      <c r="BG81" s="1"/>
      <c r="BH81" s="1"/>
      <c r="BI81" s="1"/>
      <c r="BJ81" s="1"/>
      <c r="BK81" s="60"/>
      <c r="BL81" s="1"/>
      <c r="BM81" s="1"/>
      <c r="BN81" s="1"/>
      <c r="BO81" s="1"/>
      <c r="BP81" s="1"/>
      <c r="BQ81" s="1"/>
    </row>
    <row r="82" spans="1:69" s="2" customFormat="1" x14ac:dyDescent="0.3">
      <c r="A82" s="1"/>
      <c r="B82" s="6"/>
      <c r="C82" s="6"/>
      <c r="D82" s="6"/>
      <c r="E82" s="6"/>
      <c r="W82" s="21"/>
      <c r="Y82" s="21"/>
      <c r="AF82" s="21"/>
      <c r="AG82" s="21"/>
      <c r="AH82" s="21"/>
      <c r="AI82" s="21"/>
      <c r="AM82" s="6"/>
      <c r="AV82" s="24"/>
      <c r="AY82" s="5"/>
      <c r="AZ82" s="5"/>
      <c r="BA82" s="4"/>
      <c r="BB82" s="3"/>
      <c r="BC82" s="3"/>
      <c r="BE82" s="1"/>
      <c r="BF82" s="1"/>
      <c r="BG82" s="1"/>
      <c r="BH82" s="1"/>
      <c r="BI82" s="1"/>
      <c r="BJ82" s="1"/>
      <c r="BK82" s="60"/>
      <c r="BL82" s="1"/>
      <c r="BM82" s="1"/>
      <c r="BN82" s="1"/>
      <c r="BO82" s="1"/>
      <c r="BP82" s="1"/>
      <c r="BQ82" s="1"/>
    </row>
    <row r="83" spans="1:69" s="2" customFormat="1" x14ac:dyDescent="0.3">
      <c r="A83" s="1"/>
      <c r="B83" s="6"/>
      <c r="C83" s="6"/>
      <c r="D83" s="6"/>
      <c r="E83" s="6"/>
      <c r="W83" s="21"/>
      <c r="Y83" s="21"/>
      <c r="AF83" s="21"/>
      <c r="AG83" s="21"/>
      <c r="AH83" s="21"/>
      <c r="AI83" s="21"/>
      <c r="AM83" s="6"/>
      <c r="AV83" s="24"/>
      <c r="AY83" s="5"/>
      <c r="AZ83" s="5"/>
      <c r="BA83" s="4"/>
      <c r="BB83" s="3"/>
      <c r="BC83" s="3"/>
      <c r="BE83" s="1"/>
      <c r="BF83" s="1"/>
      <c r="BG83" s="1"/>
      <c r="BH83" s="1"/>
      <c r="BI83" s="1"/>
      <c r="BJ83" s="1"/>
      <c r="BK83" s="60"/>
      <c r="BL83" s="1"/>
      <c r="BM83" s="1"/>
      <c r="BN83" s="1"/>
      <c r="BO83" s="1"/>
      <c r="BP83" s="1"/>
      <c r="BQ83" s="1"/>
    </row>
    <row r="84" spans="1:69" s="2" customFormat="1" x14ac:dyDescent="0.3">
      <c r="A84" s="1"/>
      <c r="B84" s="6"/>
      <c r="C84" s="6"/>
      <c r="D84" s="6"/>
      <c r="E84" s="6"/>
      <c r="W84" s="21"/>
      <c r="Y84" s="21"/>
      <c r="AF84" s="21"/>
      <c r="AG84" s="21"/>
      <c r="AH84" s="21"/>
      <c r="AI84" s="21"/>
      <c r="AM84" s="6"/>
      <c r="AV84" s="24"/>
      <c r="AY84" s="5"/>
      <c r="AZ84" s="5"/>
      <c r="BA84" s="4"/>
      <c r="BB84" s="3"/>
      <c r="BC84" s="3"/>
      <c r="BE84" s="1"/>
      <c r="BF84" s="1"/>
      <c r="BG84" s="1"/>
      <c r="BH84" s="1"/>
      <c r="BI84" s="1"/>
      <c r="BJ84" s="1"/>
      <c r="BK84" s="60"/>
      <c r="BL84" s="1"/>
      <c r="BM84" s="1"/>
      <c r="BN84" s="1"/>
      <c r="BO84" s="1"/>
      <c r="BP84" s="1"/>
      <c r="BQ84" s="1"/>
    </row>
    <row r="85" spans="1:69" s="2" customFormat="1" x14ac:dyDescent="0.3">
      <c r="A85" s="1"/>
      <c r="B85" s="6"/>
      <c r="C85" s="6"/>
      <c r="D85" s="6"/>
      <c r="E85" s="6"/>
      <c r="W85" s="21"/>
      <c r="Y85" s="21"/>
      <c r="AF85" s="21"/>
      <c r="AG85" s="21"/>
      <c r="AH85" s="21"/>
      <c r="AI85" s="21"/>
      <c r="AM85" s="6"/>
      <c r="AV85" s="24"/>
      <c r="AY85" s="5"/>
      <c r="AZ85" s="5"/>
      <c r="BA85" s="4"/>
      <c r="BB85" s="3"/>
      <c r="BC85" s="3"/>
      <c r="BE85" s="1"/>
      <c r="BF85" s="1"/>
      <c r="BG85" s="1"/>
      <c r="BH85" s="1"/>
      <c r="BI85" s="1"/>
      <c r="BJ85" s="1"/>
      <c r="BK85" s="60"/>
      <c r="BL85" s="1"/>
      <c r="BM85" s="1"/>
      <c r="BN85" s="1"/>
      <c r="BO85" s="1"/>
      <c r="BP85" s="1"/>
      <c r="BQ85" s="1"/>
    </row>
    <row r="86" spans="1:69" s="2" customFormat="1" x14ac:dyDescent="0.3">
      <c r="A86" s="1"/>
      <c r="B86" s="6"/>
      <c r="C86" s="6"/>
      <c r="D86" s="6"/>
      <c r="E86" s="6"/>
      <c r="W86" s="21"/>
      <c r="Y86" s="21"/>
      <c r="AF86" s="21"/>
      <c r="AG86" s="21"/>
      <c r="AH86" s="21"/>
      <c r="AI86" s="21"/>
      <c r="AM86" s="6"/>
      <c r="AV86" s="24"/>
      <c r="AY86" s="5"/>
      <c r="AZ86" s="5"/>
      <c r="BA86" s="4"/>
      <c r="BB86" s="3"/>
      <c r="BC86" s="3"/>
      <c r="BE86" s="1"/>
      <c r="BF86" s="1"/>
      <c r="BG86" s="1"/>
      <c r="BH86" s="1"/>
      <c r="BI86" s="1"/>
      <c r="BJ86" s="1"/>
      <c r="BK86" s="60"/>
      <c r="BL86" s="1"/>
      <c r="BM86" s="1"/>
      <c r="BN86" s="1"/>
      <c r="BO86" s="1"/>
      <c r="BP86" s="1"/>
      <c r="BQ86" s="1"/>
    </row>
    <row r="87" spans="1:69" s="2" customFormat="1" x14ac:dyDescent="0.3">
      <c r="A87" s="1"/>
      <c r="B87" s="6"/>
      <c r="C87" s="6"/>
      <c r="D87" s="6"/>
      <c r="E87" s="6"/>
      <c r="W87" s="21"/>
      <c r="Y87" s="21"/>
      <c r="AF87" s="21"/>
      <c r="AG87" s="21"/>
      <c r="AH87" s="21"/>
      <c r="AI87" s="21"/>
      <c r="AM87" s="6"/>
      <c r="AV87" s="24"/>
      <c r="AY87" s="5"/>
      <c r="AZ87" s="5"/>
      <c r="BA87" s="4"/>
      <c r="BB87" s="3"/>
      <c r="BC87" s="3"/>
      <c r="BE87" s="1"/>
      <c r="BF87" s="1"/>
      <c r="BG87" s="1"/>
      <c r="BH87" s="1"/>
      <c r="BI87" s="1"/>
      <c r="BJ87" s="1"/>
      <c r="BK87" s="60"/>
      <c r="BL87" s="1"/>
      <c r="BM87" s="1"/>
      <c r="BN87" s="1"/>
      <c r="BO87" s="1"/>
      <c r="BP87" s="1"/>
      <c r="BQ87" s="1"/>
    </row>
    <row r="88" spans="1:69" s="2" customFormat="1" x14ac:dyDescent="0.3">
      <c r="A88" s="1"/>
      <c r="B88" s="6"/>
      <c r="C88" s="6"/>
      <c r="D88" s="6"/>
      <c r="E88" s="6"/>
      <c r="W88" s="21"/>
      <c r="Y88" s="21"/>
      <c r="AF88" s="21"/>
      <c r="AG88" s="21"/>
      <c r="AH88" s="21"/>
      <c r="AI88" s="21"/>
      <c r="AM88" s="6"/>
      <c r="AV88" s="24"/>
      <c r="AY88" s="5"/>
      <c r="AZ88" s="5"/>
      <c r="BA88" s="4"/>
      <c r="BB88" s="3"/>
      <c r="BC88" s="3"/>
      <c r="BE88" s="1"/>
      <c r="BF88" s="1"/>
      <c r="BG88" s="1"/>
      <c r="BH88" s="1"/>
      <c r="BI88" s="1"/>
      <c r="BJ88" s="1"/>
      <c r="BK88" s="60"/>
      <c r="BL88" s="1"/>
      <c r="BM88" s="1"/>
      <c r="BN88" s="1"/>
      <c r="BO88" s="1"/>
      <c r="BP88" s="1"/>
      <c r="BQ88" s="1"/>
    </row>
    <row r="89" spans="1:69" s="2" customFormat="1" x14ac:dyDescent="0.3">
      <c r="A89" s="1"/>
      <c r="B89" s="6"/>
      <c r="C89" s="6"/>
      <c r="D89" s="6"/>
      <c r="E89" s="6"/>
      <c r="W89" s="21"/>
      <c r="Y89" s="21"/>
      <c r="AF89" s="21"/>
      <c r="AG89" s="21"/>
      <c r="AH89" s="21"/>
      <c r="AI89" s="21"/>
      <c r="AM89" s="6"/>
      <c r="AV89" s="24"/>
      <c r="AY89" s="5"/>
      <c r="AZ89" s="5"/>
      <c r="BA89" s="4"/>
      <c r="BB89" s="3"/>
      <c r="BC89" s="3"/>
      <c r="BE89" s="1"/>
      <c r="BF89" s="1"/>
      <c r="BG89" s="1"/>
      <c r="BH89" s="1"/>
      <c r="BI89" s="1"/>
      <c r="BJ89" s="1"/>
      <c r="BK89" s="60"/>
      <c r="BL89" s="1"/>
      <c r="BM89" s="1"/>
      <c r="BN89" s="1"/>
      <c r="BO89" s="1"/>
      <c r="BP89" s="1"/>
      <c r="BQ89" s="1"/>
    </row>
    <row r="90" spans="1:69" s="2" customFormat="1" x14ac:dyDescent="0.3">
      <c r="A90" s="1"/>
      <c r="B90" s="6"/>
      <c r="C90" s="6"/>
      <c r="D90" s="6"/>
      <c r="E90" s="6"/>
      <c r="W90" s="21"/>
      <c r="Y90" s="21"/>
      <c r="AF90" s="21"/>
      <c r="AG90" s="21"/>
      <c r="AH90" s="21"/>
      <c r="AI90" s="21"/>
      <c r="AM90" s="6"/>
      <c r="AV90" s="24"/>
      <c r="AY90" s="5"/>
      <c r="AZ90" s="5"/>
      <c r="BA90" s="4"/>
      <c r="BB90" s="3"/>
      <c r="BC90" s="3"/>
      <c r="BE90" s="1"/>
      <c r="BF90" s="1"/>
      <c r="BG90" s="1"/>
      <c r="BH90" s="1"/>
      <c r="BI90" s="1"/>
      <c r="BJ90" s="1"/>
      <c r="BK90" s="60"/>
      <c r="BL90" s="1"/>
      <c r="BM90" s="1"/>
      <c r="BN90" s="1"/>
      <c r="BO90" s="1"/>
      <c r="BP90" s="1"/>
      <c r="BQ90" s="1"/>
    </row>
    <row r="91" spans="1:69" s="2" customFormat="1" x14ac:dyDescent="0.3">
      <c r="A91" s="1"/>
      <c r="B91" s="6"/>
      <c r="C91" s="6"/>
      <c r="D91" s="6"/>
      <c r="E91" s="6"/>
      <c r="W91" s="21"/>
      <c r="Y91" s="21"/>
      <c r="AF91" s="21"/>
      <c r="AG91" s="21"/>
      <c r="AH91" s="21"/>
      <c r="AI91" s="21"/>
      <c r="AM91" s="6"/>
      <c r="AV91" s="24"/>
      <c r="AY91" s="5"/>
      <c r="AZ91" s="5"/>
      <c r="BA91" s="4"/>
      <c r="BB91" s="3"/>
      <c r="BC91" s="3"/>
      <c r="BE91" s="1"/>
      <c r="BF91" s="1"/>
      <c r="BG91" s="1"/>
      <c r="BH91" s="1"/>
      <c r="BI91" s="1"/>
      <c r="BJ91" s="1"/>
      <c r="BK91" s="60"/>
      <c r="BL91" s="1"/>
      <c r="BM91" s="1"/>
      <c r="BN91" s="1"/>
      <c r="BO91" s="1"/>
      <c r="BP91" s="1"/>
      <c r="BQ91" s="1"/>
    </row>
    <row r="92" spans="1:69" s="2" customFormat="1" x14ac:dyDescent="0.3">
      <c r="A92" s="1"/>
      <c r="B92" s="6"/>
      <c r="C92" s="6"/>
      <c r="D92" s="6"/>
      <c r="E92" s="6"/>
      <c r="W92" s="21"/>
      <c r="Y92" s="21"/>
      <c r="AF92" s="21"/>
      <c r="AG92" s="21"/>
      <c r="AH92" s="21"/>
      <c r="AI92" s="21"/>
      <c r="AM92" s="6"/>
      <c r="AV92" s="24"/>
      <c r="AY92" s="5"/>
      <c r="AZ92" s="5"/>
      <c r="BA92" s="4"/>
      <c r="BB92" s="3"/>
      <c r="BC92" s="3"/>
      <c r="BE92" s="1"/>
      <c r="BF92" s="1"/>
      <c r="BG92" s="1"/>
      <c r="BH92" s="1"/>
      <c r="BI92" s="1"/>
      <c r="BJ92" s="1"/>
      <c r="BK92" s="60"/>
      <c r="BL92" s="1"/>
      <c r="BM92" s="1"/>
      <c r="BN92" s="1"/>
      <c r="BO92" s="1"/>
      <c r="BP92" s="1"/>
      <c r="BQ92" s="1"/>
    </row>
    <row r="93" spans="1:69" s="2" customFormat="1" x14ac:dyDescent="0.3">
      <c r="A93" s="1"/>
      <c r="B93" s="6"/>
      <c r="C93" s="6"/>
      <c r="D93" s="6"/>
      <c r="E93" s="6"/>
      <c r="W93" s="21"/>
      <c r="Y93" s="21"/>
      <c r="AF93" s="21"/>
      <c r="AG93" s="21"/>
      <c r="AH93" s="21"/>
      <c r="AI93" s="21"/>
      <c r="AM93" s="6"/>
      <c r="AV93" s="24"/>
      <c r="AY93" s="5"/>
      <c r="AZ93" s="5"/>
      <c r="BA93" s="4"/>
      <c r="BB93" s="3"/>
      <c r="BC93" s="3"/>
      <c r="BE93" s="1"/>
      <c r="BF93" s="1"/>
      <c r="BG93" s="1"/>
      <c r="BH93" s="1"/>
      <c r="BI93" s="1"/>
      <c r="BJ93" s="1"/>
      <c r="BK93" s="60"/>
      <c r="BL93" s="1"/>
      <c r="BM93" s="1"/>
      <c r="BN93" s="1"/>
      <c r="BO93" s="1"/>
      <c r="BP93" s="1"/>
      <c r="BQ93" s="1"/>
    </row>
    <row r="94" spans="1:69" s="2" customFormat="1" x14ac:dyDescent="0.3">
      <c r="A94" s="1"/>
      <c r="B94" s="6"/>
      <c r="C94" s="6"/>
      <c r="D94" s="6"/>
      <c r="E94" s="6"/>
      <c r="W94" s="21"/>
      <c r="Y94" s="21"/>
      <c r="AF94" s="21"/>
      <c r="AG94" s="21"/>
      <c r="AH94" s="21"/>
      <c r="AI94" s="21"/>
      <c r="AM94" s="6"/>
      <c r="AV94" s="24"/>
      <c r="AY94" s="5"/>
      <c r="AZ94" s="5"/>
      <c r="BA94" s="4"/>
      <c r="BB94" s="3"/>
      <c r="BC94" s="3"/>
      <c r="BE94" s="1"/>
      <c r="BF94" s="1"/>
      <c r="BG94" s="1"/>
      <c r="BH94" s="1"/>
      <c r="BI94" s="1"/>
      <c r="BJ94" s="1"/>
      <c r="BK94" s="60"/>
      <c r="BL94" s="1"/>
      <c r="BM94" s="1"/>
      <c r="BN94" s="1"/>
      <c r="BO94" s="1"/>
      <c r="BP94" s="1"/>
      <c r="BQ94" s="1"/>
    </row>
    <row r="95" spans="1:69" s="2" customFormat="1" x14ac:dyDescent="0.3">
      <c r="A95" s="1"/>
      <c r="B95" s="6"/>
      <c r="C95" s="6"/>
      <c r="D95" s="6"/>
      <c r="E95" s="6"/>
      <c r="W95" s="21"/>
      <c r="Y95" s="21"/>
      <c r="AF95" s="21"/>
      <c r="AG95" s="21"/>
      <c r="AH95" s="21"/>
      <c r="AI95" s="21"/>
      <c r="AM95" s="6"/>
      <c r="AV95" s="24"/>
      <c r="AY95" s="5"/>
      <c r="AZ95" s="5"/>
      <c r="BA95" s="4"/>
      <c r="BB95" s="3"/>
      <c r="BC95" s="3"/>
      <c r="BE95" s="1"/>
      <c r="BF95" s="1"/>
      <c r="BG95" s="1"/>
      <c r="BH95" s="1"/>
      <c r="BI95" s="1"/>
      <c r="BJ95" s="1"/>
      <c r="BK95" s="60"/>
      <c r="BL95" s="1"/>
      <c r="BM95" s="1"/>
      <c r="BN95" s="1"/>
      <c r="BO95" s="1"/>
      <c r="BP95" s="1"/>
      <c r="BQ95" s="1"/>
    </row>
    <row r="96" spans="1:69" s="2" customFormat="1" x14ac:dyDescent="0.3">
      <c r="A96" s="1"/>
      <c r="B96" s="6"/>
      <c r="C96" s="6"/>
      <c r="D96" s="6"/>
      <c r="E96" s="6"/>
      <c r="W96" s="21"/>
      <c r="Y96" s="21"/>
      <c r="AF96" s="21"/>
      <c r="AG96" s="21"/>
      <c r="AH96" s="21"/>
      <c r="AI96" s="21"/>
      <c r="AM96" s="6"/>
      <c r="AV96" s="24"/>
      <c r="AY96" s="5"/>
      <c r="AZ96" s="5"/>
      <c r="BA96" s="4"/>
      <c r="BB96" s="3"/>
      <c r="BC96" s="3"/>
      <c r="BE96" s="1"/>
      <c r="BF96" s="1"/>
      <c r="BG96" s="1"/>
      <c r="BH96" s="1"/>
      <c r="BI96" s="1"/>
      <c r="BJ96" s="1"/>
      <c r="BK96" s="60"/>
      <c r="BL96" s="1"/>
      <c r="BM96" s="1"/>
      <c r="BN96" s="1"/>
      <c r="BO96" s="1"/>
      <c r="BP96" s="1"/>
      <c r="BQ96" s="1"/>
    </row>
    <row r="97" spans="1:69" s="2" customFormat="1" x14ac:dyDescent="0.3">
      <c r="A97" s="1"/>
      <c r="B97" s="6"/>
      <c r="C97" s="6"/>
      <c r="D97" s="6"/>
      <c r="E97" s="6"/>
      <c r="W97" s="21"/>
      <c r="Y97" s="21"/>
      <c r="AF97" s="21"/>
      <c r="AG97" s="21"/>
      <c r="AH97" s="21"/>
      <c r="AI97" s="21"/>
      <c r="AM97" s="6"/>
      <c r="AV97" s="24"/>
      <c r="AY97" s="5"/>
      <c r="AZ97" s="5"/>
      <c r="BA97" s="4"/>
      <c r="BB97" s="3"/>
      <c r="BC97" s="3"/>
      <c r="BE97" s="1"/>
      <c r="BF97" s="1"/>
      <c r="BG97" s="1"/>
      <c r="BH97" s="1"/>
      <c r="BI97" s="1"/>
      <c r="BJ97" s="1"/>
      <c r="BK97" s="60"/>
      <c r="BL97" s="1"/>
      <c r="BM97" s="1"/>
      <c r="BN97" s="1"/>
      <c r="BO97" s="1"/>
      <c r="BP97" s="1"/>
      <c r="BQ97" s="1"/>
    </row>
    <row r="98" spans="1:69" s="2" customFormat="1" x14ac:dyDescent="0.3">
      <c r="A98" s="1"/>
      <c r="B98" s="6"/>
      <c r="C98" s="6"/>
      <c r="D98" s="6"/>
      <c r="E98" s="6"/>
      <c r="W98" s="21"/>
      <c r="Y98" s="21"/>
      <c r="AF98" s="21"/>
      <c r="AG98" s="21"/>
      <c r="AH98" s="21"/>
      <c r="AI98" s="21"/>
      <c r="AM98" s="6"/>
      <c r="AV98" s="24"/>
      <c r="AY98" s="5"/>
      <c r="AZ98" s="5"/>
      <c r="BA98" s="4"/>
      <c r="BB98" s="3"/>
      <c r="BC98" s="3"/>
      <c r="BE98" s="1"/>
      <c r="BF98" s="1"/>
      <c r="BG98" s="1"/>
      <c r="BH98" s="1"/>
      <c r="BI98" s="1"/>
      <c r="BJ98" s="1"/>
      <c r="BK98" s="60"/>
      <c r="BL98" s="1"/>
      <c r="BM98" s="1"/>
      <c r="BN98" s="1"/>
      <c r="BO98" s="1"/>
      <c r="BP98" s="1"/>
      <c r="BQ98" s="1"/>
    </row>
    <row r="99" spans="1:69" s="2" customFormat="1" x14ac:dyDescent="0.3">
      <c r="A99" s="1"/>
      <c r="B99" s="6"/>
      <c r="C99" s="6"/>
      <c r="D99" s="6"/>
      <c r="E99" s="6"/>
      <c r="W99" s="21"/>
      <c r="Y99" s="21"/>
      <c r="AF99" s="21"/>
      <c r="AG99" s="21"/>
      <c r="AH99" s="21"/>
      <c r="AI99" s="21"/>
      <c r="AM99" s="6"/>
      <c r="AV99" s="24"/>
      <c r="AY99" s="5"/>
      <c r="AZ99" s="5"/>
      <c r="BA99" s="4"/>
      <c r="BB99" s="3"/>
      <c r="BC99" s="3"/>
      <c r="BE99" s="1"/>
      <c r="BF99" s="1"/>
      <c r="BG99" s="1"/>
      <c r="BH99" s="1"/>
      <c r="BI99" s="1"/>
      <c r="BJ99" s="1"/>
      <c r="BK99" s="60"/>
      <c r="BL99" s="1"/>
      <c r="BM99" s="1"/>
      <c r="BN99" s="1"/>
      <c r="BO99" s="1"/>
      <c r="BP99" s="1"/>
      <c r="BQ99" s="1"/>
    </row>
    <row r="100" spans="1:69" s="2" customFormat="1" x14ac:dyDescent="0.3">
      <c r="A100" s="1"/>
      <c r="B100" s="6"/>
      <c r="C100" s="6"/>
      <c r="D100" s="6"/>
      <c r="E100" s="6"/>
      <c r="W100" s="21"/>
      <c r="Y100" s="21"/>
      <c r="AF100" s="21"/>
      <c r="AG100" s="21"/>
      <c r="AH100" s="21"/>
      <c r="AI100" s="21"/>
      <c r="AM100" s="6"/>
      <c r="AV100" s="24"/>
      <c r="AY100" s="5"/>
      <c r="AZ100" s="5"/>
      <c r="BA100" s="4"/>
      <c r="BB100" s="3"/>
      <c r="BC100" s="3"/>
      <c r="BE100" s="1"/>
      <c r="BF100" s="1"/>
      <c r="BG100" s="1"/>
      <c r="BH100" s="1"/>
      <c r="BI100" s="1"/>
      <c r="BJ100" s="1"/>
      <c r="BK100" s="60"/>
      <c r="BL100" s="1"/>
      <c r="BM100" s="1"/>
      <c r="BN100" s="1"/>
      <c r="BO100" s="1"/>
      <c r="BP100" s="1"/>
      <c r="BQ100" s="1"/>
    </row>
    <row r="101" spans="1:69" s="2" customFormat="1" x14ac:dyDescent="0.3">
      <c r="A101" s="1"/>
      <c r="B101" s="6"/>
      <c r="C101" s="6"/>
      <c r="D101" s="6"/>
      <c r="E101" s="6"/>
      <c r="W101" s="21"/>
      <c r="Y101" s="21"/>
      <c r="AF101" s="21"/>
      <c r="AG101" s="21"/>
      <c r="AH101" s="21"/>
      <c r="AI101" s="21"/>
      <c r="AM101" s="6"/>
      <c r="AV101" s="24"/>
      <c r="AY101" s="5"/>
      <c r="AZ101" s="5"/>
      <c r="BA101" s="4"/>
      <c r="BB101" s="3"/>
      <c r="BC101" s="3"/>
      <c r="BE101" s="1"/>
      <c r="BF101" s="1"/>
      <c r="BG101" s="1"/>
      <c r="BH101" s="1"/>
      <c r="BI101" s="1"/>
      <c r="BJ101" s="1"/>
      <c r="BK101" s="60"/>
      <c r="BL101" s="1"/>
      <c r="BM101" s="1"/>
      <c r="BN101" s="1"/>
      <c r="BO101" s="1"/>
      <c r="BP101" s="1"/>
      <c r="BQ101" s="1"/>
    </row>
    <row r="102" spans="1:69" s="2" customFormat="1" x14ac:dyDescent="0.3">
      <c r="A102" s="1"/>
      <c r="B102" s="6"/>
      <c r="C102" s="6"/>
      <c r="D102" s="6"/>
      <c r="E102" s="6"/>
      <c r="W102" s="21"/>
      <c r="Y102" s="21"/>
      <c r="AF102" s="21"/>
      <c r="AG102" s="21"/>
      <c r="AH102" s="21"/>
      <c r="AI102" s="21"/>
      <c r="AM102" s="6"/>
      <c r="AV102" s="24"/>
      <c r="AY102" s="5"/>
      <c r="AZ102" s="5"/>
      <c r="BA102" s="4"/>
      <c r="BB102" s="3"/>
      <c r="BC102" s="3"/>
      <c r="BE102" s="1"/>
      <c r="BF102" s="1"/>
      <c r="BG102" s="1"/>
      <c r="BH102" s="1"/>
      <c r="BI102" s="1"/>
      <c r="BJ102" s="1"/>
      <c r="BK102" s="60"/>
      <c r="BL102" s="1"/>
      <c r="BM102" s="1"/>
      <c r="BN102" s="1"/>
      <c r="BO102" s="1"/>
      <c r="BP102" s="1"/>
      <c r="BQ102" s="1"/>
    </row>
    <row r="103" spans="1:69" s="2" customFormat="1" x14ac:dyDescent="0.3">
      <c r="A103" s="1"/>
      <c r="B103" s="6"/>
      <c r="C103" s="6"/>
      <c r="D103" s="6"/>
      <c r="E103" s="6"/>
      <c r="W103" s="21"/>
      <c r="Y103" s="21"/>
      <c r="AF103" s="21"/>
      <c r="AG103" s="21"/>
      <c r="AH103" s="21"/>
      <c r="AI103" s="21"/>
      <c r="AM103" s="6"/>
      <c r="AV103" s="24"/>
      <c r="AY103" s="5"/>
      <c r="AZ103" s="5"/>
      <c r="BA103" s="4"/>
      <c r="BB103" s="3"/>
      <c r="BC103" s="3"/>
      <c r="BE103" s="1"/>
      <c r="BF103" s="1"/>
      <c r="BG103" s="1"/>
      <c r="BH103" s="1"/>
      <c r="BI103" s="1"/>
      <c r="BJ103" s="1"/>
      <c r="BK103" s="60"/>
      <c r="BL103" s="1"/>
      <c r="BM103" s="1"/>
      <c r="BN103" s="1"/>
      <c r="BO103" s="1"/>
      <c r="BP103" s="1"/>
      <c r="BQ103" s="1"/>
    </row>
    <row r="104" spans="1:69" s="2" customFormat="1" x14ac:dyDescent="0.3">
      <c r="A104" s="1"/>
      <c r="B104" s="6"/>
      <c r="C104" s="6"/>
      <c r="D104" s="6"/>
      <c r="E104" s="6"/>
      <c r="W104" s="21"/>
      <c r="Y104" s="21"/>
      <c r="AF104" s="21"/>
      <c r="AG104" s="21"/>
      <c r="AH104" s="21"/>
      <c r="AI104" s="21"/>
      <c r="AM104" s="6"/>
      <c r="AV104" s="24"/>
      <c r="AY104" s="5"/>
      <c r="AZ104" s="5"/>
      <c r="BA104" s="4"/>
      <c r="BB104" s="3"/>
      <c r="BC104" s="3"/>
      <c r="BE104" s="1"/>
      <c r="BF104" s="1"/>
      <c r="BG104" s="1"/>
      <c r="BH104" s="1"/>
      <c r="BI104" s="1"/>
      <c r="BJ104" s="1"/>
      <c r="BK104" s="60"/>
      <c r="BL104" s="1"/>
      <c r="BM104" s="1"/>
      <c r="BN104" s="1"/>
      <c r="BO104" s="1"/>
      <c r="BP104" s="1"/>
      <c r="BQ104" s="1"/>
    </row>
    <row r="105" spans="1:69" s="2" customFormat="1" x14ac:dyDescent="0.3">
      <c r="A105" s="1"/>
      <c r="B105" s="6"/>
      <c r="C105" s="6"/>
      <c r="D105" s="6"/>
      <c r="E105" s="6"/>
      <c r="W105" s="21"/>
      <c r="Y105" s="21"/>
      <c r="AF105" s="21"/>
      <c r="AG105" s="21"/>
      <c r="AH105" s="21"/>
      <c r="AI105" s="21"/>
      <c r="AM105" s="6"/>
      <c r="AV105" s="24"/>
      <c r="AY105" s="5"/>
      <c r="AZ105" s="5"/>
      <c r="BA105" s="4"/>
      <c r="BB105" s="3"/>
      <c r="BC105" s="3"/>
      <c r="BE105" s="1"/>
      <c r="BF105" s="1"/>
      <c r="BG105" s="1"/>
      <c r="BH105" s="1"/>
      <c r="BI105" s="1"/>
      <c r="BJ105" s="1"/>
      <c r="BK105" s="60"/>
      <c r="BL105" s="1"/>
      <c r="BM105" s="1"/>
      <c r="BN105" s="1"/>
      <c r="BO105" s="1"/>
      <c r="BP105" s="1"/>
      <c r="BQ105" s="1"/>
    </row>
    <row r="106" spans="1:69" s="2" customFormat="1" x14ac:dyDescent="0.3">
      <c r="A106" s="1"/>
      <c r="B106" s="6"/>
      <c r="C106" s="6"/>
      <c r="D106" s="6"/>
      <c r="E106" s="6"/>
      <c r="W106" s="21"/>
      <c r="Y106" s="21"/>
      <c r="AF106" s="21"/>
      <c r="AG106" s="21"/>
      <c r="AH106" s="21"/>
      <c r="AI106" s="21"/>
      <c r="AM106" s="6"/>
      <c r="AV106" s="24"/>
      <c r="AY106" s="5"/>
      <c r="AZ106" s="5"/>
      <c r="BA106" s="4"/>
      <c r="BB106" s="3"/>
      <c r="BC106" s="3"/>
      <c r="BE106" s="1"/>
      <c r="BF106" s="1"/>
      <c r="BG106" s="1"/>
      <c r="BH106" s="1"/>
      <c r="BI106" s="1"/>
      <c r="BJ106" s="1"/>
      <c r="BK106" s="60"/>
      <c r="BL106" s="1"/>
      <c r="BM106" s="1"/>
      <c r="BN106" s="1"/>
      <c r="BO106" s="1"/>
      <c r="BP106" s="1"/>
      <c r="BQ106" s="1"/>
    </row>
    <row r="107" spans="1:69" s="2" customFormat="1" x14ac:dyDescent="0.3">
      <c r="A107" s="1"/>
      <c r="B107" s="6"/>
      <c r="C107" s="6"/>
      <c r="D107" s="6"/>
      <c r="E107" s="6"/>
      <c r="W107" s="21"/>
      <c r="Y107" s="21"/>
      <c r="AF107" s="21"/>
      <c r="AG107" s="21"/>
      <c r="AH107" s="21"/>
      <c r="AI107" s="21"/>
      <c r="AM107" s="6"/>
      <c r="AV107" s="24"/>
      <c r="AY107" s="5"/>
      <c r="AZ107" s="5"/>
      <c r="BA107" s="4"/>
      <c r="BB107" s="3"/>
      <c r="BC107" s="3"/>
      <c r="BE107" s="1"/>
      <c r="BF107" s="1"/>
      <c r="BG107" s="1"/>
      <c r="BH107" s="1"/>
      <c r="BI107" s="1"/>
      <c r="BJ107" s="1"/>
      <c r="BK107" s="60"/>
      <c r="BL107" s="1"/>
      <c r="BM107" s="1"/>
      <c r="BN107" s="1"/>
      <c r="BO107" s="1"/>
      <c r="BP107" s="1"/>
      <c r="BQ107" s="1"/>
    </row>
    <row r="108" spans="1:69" s="2" customFormat="1" x14ac:dyDescent="0.3">
      <c r="A108" s="1"/>
      <c r="B108" s="6"/>
      <c r="C108" s="6"/>
      <c r="D108" s="6"/>
      <c r="E108" s="6"/>
      <c r="W108" s="21"/>
      <c r="Y108" s="21"/>
      <c r="AF108" s="21"/>
      <c r="AG108" s="21"/>
      <c r="AH108" s="21"/>
      <c r="AI108" s="21"/>
      <c r="AM108" s="6"/>
      <c r="AV108" s="24"/>
      <c r="AY108" s="5"/>
      <c r="AZ108" s="5"/>
      <c r="BA108" s="4"/>
      <c r="BB108" s="3"/>
      <c r="BC108" s="3"/>
      <c r="BE108" s="1"/>
      <c r="BF108" s="1"/>
      <c r="BG108" s="1"/>
      <c r="BH108" s="1"/>
      <c r="BI108" s="1"/>
      <c r="BJ108" s="1"/>
      <c r="BK108" s="60"/>
      <c r="BL108" s="1"/>
      <c r="BM108" s="1"/>
      <c r="BN108" s="1"/>
      <c r="BO108" s="1"/>
      <c r="BP108" s="1"/>
      <c r="BQ108" s="1"/>
    </row>
    <row r="109" spans="1:69" s="2" customFormat="1" x14ac:dyDescent="0.3">
      <c r="A109" s="1"/>
      <c r="B109" s="6"/>
      <c r="C109" s="6"/>
      <c r="D109" s="6"/>
      <c r="E109" s="6"/>
      <c r="W109" s="21"/>
      <c r="Y109" s="21"/>
      <c r="AF109" s="21"/>
      <c r="AG109" s="21"/>
      <c r="AH109" s="21"/>
      <c r="AI109" s="21"/>
      <c r="AM109" s="6"/>
      <c r="AV109" s="24"/>
      <c r="AY109" s="5"/>
      <c r="AZ109" s="5"/>
      <c r="BA109" s="4"/>
      <c r="BB109" s="3"/>
      <c r="BC109" s="3"/>
      <c r="BE109" s="1"/>
      <c r="BF109" s="1"/>
      <c r="BG109" s="1"/>
      <c r="BH109" s="1"/>
      <c r="BI109" s="1"/>
      <c r="BJ109" s="1"/>
      <c r="BK109" s="60"/>
      <c r="BL109" s="1"/>
      <c r="BM109" s="1"/>
      <c r="BN109" s="1"/>
      <c r="BO109" s="1"/>
      <c r="BP109" s="1"/>
      <c r="BQ109" s="1"/>
    </row>
    <row r="110" spans="1:69" s="2" customFormat="1" x14ac:dyDescent="0.3">
      <c r="A110" s="1"/>
      <c r="B110" s="6"/>
      <c r="C110" s="6"/>
      <c r="D110" s="6"/>
      <c r="E110" s="6"/>
      <c r="W110" s="21"/>
      <c r="Y110" s="21"/>
      <c r="AF110" s="21"/>
      <c r="AG110" s="21"/>
      <c r="AH110" s="21"/>
      <c r="AI110" s="21"/>
      <c r="AM110" s="6"/>
      <c r="AV110" s="24"/>
      <c r="AY110" s="5"/>
      <c r="AZ110" s="5"/>
      <c r="BA110" s="4"/>
      <c r="BB110" s="3"/>
      <c r="BC110" s="3"/>
      <c r="BE110" s="1"/>
      <c r="BF110" s="1"/>
      <c r="BG110" s="1"/>
      <c r="BH110" s="1"/>
      <c r="BI110" s="1"/>
      <c r="BJ110" s="1"/>
      <c r="BK110" s="60"/>
      <c r="BL110" s="1"/>
      <c r="BM110" s="1"/>
      <c r="BN110" s="1"/>
      <c r="BO110" s="1"/>
      <c r="BP110" s="1"/>
      <c r="BQ110" s="1"/>
    </row>
    <row r="111" spans="1:69" s="2" customFormat="1" x14ac:dyDescent="0.3">
      <c r="A111" s="1"/>
      <c r="B111" s="6"/>
      <c r="C111" s="6"/>
      <c r="D111" s="6"/>
      <c r="E111" s="6"/>
      <c r="W111" s="21"/>
      <c r="Y111" s="21"/>
      <c r="AF111" s="21"/>
      <c r="AG111" s="21"/>
      <c r="AH111" s="21"/>
      <c r="AI111" s="21"/>
      <c r="AM111" s="6"/>
      <c r="AV111" s="24"/>
      <c r="AY111" s="5"/>
      <c r="AZ111" s="5"/>
      <c r="BA111" s="4"/>
      <c r="BB111" s="3"/>
      <c r="BC111" s="3"/>
      <c r="BE111" s="1"/>
      <c r="BF111" s="1"/>
      <c r="BG111" s="1"/>
      <c r="BH111" s="1"/>
      <c r="BI111" s="1"/>
      <c r="BJ111" s="1"/>
      <c r="BK111" s="60"/>
      <c r="BL111" s="1"/>
      <c r="BM111" s="1"/>
      <c r="BN111" s="1"/>
      <c r="BO111" s="1"/>
      <c r="BP111" s="1"/>
      <c r="BQ111" s="1"/>
    </row>
    <row r="112" spans="1:69" s="2" customFormat="1" x14ac:dyDescent="0.3">
      <c r="A112" s="1"/>
      <c r="B112" s="6"/>
      <c r="C112" s="6"/>
      <c r="D112" s="6"/>
      <c r="E112" s="6"/>
      <c r="W112" s="21"/>
      <c r="Y112" s="21"/>
      <c r="AF112" s="21"/>
      <c r="AG112" s="21"/>
      <c r="AH112" s="21"/>
      <c r="AI112" s="21"/>
      <c r="AM112" s="6"/>
      <c r="AV112" s="24"/>
      <c r="AY112" s="5"/>
      <c r="AZ112" s="5"/>
      <c r="BA112" s="4"/>
      <c r="BB112" s="3"/>
      <c r="BC112" s="3"/>
      <c r="BE112" s="1"/>
      <c r="BF112" s="1"/>
      <c r="BG112" s="1"/>
      <c r="BH112" s="1"/>
      <c r="BI112" s="1"/>
      <c r="BJ112" s="1"/>
      <c r="BK112" s="60"/>
      <c r="BL112" s="1"/>
      <c r="BM112" s="1"/>
      <c r="BN112" s="1"/>
      <c r="BO112" s="1"/>
      <c r="BP112" s="1"/>
      <c r="BQ112" s="1"/>
    </row>
    <row r="113" spans="1:69" s="2" customFormat="1" x14ac:dyDescent="0.3">
      <c r="A113" s="1"/>
      <c r="B113" s="6"/>
      <c r="C113" s="6"/>
      <c r="D113" s="6"/>
      <c r="E113" s="6"/>
      <c r="W113" s="21"/>
      <c r="Y113" s="21"/>
      <c r="AF113" s="21"/>
      <c r="AG113" s="21"/>
      <c r="AH113" s="21"/>
      <c r="AI113" s="21"/>
      <c r="AM113" s="6"/>
      <c r="AV113" s="24"/>
      <c r="AY113" s="5"/>
      <c r="AZ113" s="5"/>
      <c r="BA113" s="4"/>
      <c r="BB113" s="3"/>
      <c r="BC113" s="3"/>
      <c r="BE113" s="1"/>
      <c r="BF113" s="1"/>
      <c r="BG113" s="1"/>
      <c r="BH113" s="1"/>
      <c r="BI113" s="1"/>
      <c r="BJ113" s="1"/>
      <c r="BK113" s="60"/>
      <c r="BL113" s="1"/>
      <c r="BM113" s="1"/>
      <c r="BN113" s="1"/>
      <c r="BO113" s="1"/>
      <c r="BP113" s="1"/>
      <c r="BQ113" s="1"/>
    </row>
    <row r="114" spans="1:69" s="2" customFormat="1" x14ac:dyDescent="0.3">
      <c r="A114" s="1"/>
      <c r="B114" s="6"/>
      <c r="C114" s="6"/>
      <c r="D114" s="6"/>
      <c r="E114" s="6"/>
      <c r="W114" s="21"/>
      <c r="Y114" s="21"/>
      <c r="AF114" s="21"/>
      <c r="AG114" s="21"/>
      <c r="AH114" s="21"/>
      <c r="AI114" s="21"/>
      <c r="AM114" s="6"/>
      <c r="AV114" s="24"/>
      <c r="AY114" s="5"/>
      <c r="AZ114" s="5"/>
      <c r="BA114" s="4"/>
      <c r="BB114" s="3"/>
      <c r="BC114" s="3"/>
      <c r="BE114" s="1"/>
      <c r="BF114" s="1"/>
      <c r="BG114" s="1"/>
      <c r="BH114" s="1"/>
      <c r="BI114" s="1"/>
      <c r="BJ114" s="1"/>
      <c r="BK114" s="60"/>
      <c r="BL114" s="1"/>
      <c r="BM114" s="1"/>
      <c r="BN114" s="1"/>
      <c r="BO114" s="1"/>
      <c r="BP114" s="1"/>
      <c r="BQ114" s="1"/>
    </row>
    <row r="115" spans="1:69" s="2" customFormat="1" x14ac:dyDescent="0.3">
      <c r="A115" s="1"/>
      <c r="B115" s="6"/>
      <c r="C115" s="6"/>
      <c r="D115" s="6"/>
      <c r="E115" s="6"/>
      <c r="W115" s="21"/>
      <c r="Y115" s="21"/>
      <c r="AF115" s="21"/>
      <c r="AG115" s="21"/>
      <c r="AH115" s="21"/>
      <c r="AI115" s="21"/>
      <c r="AM115" s="6"/>
      <c r="AV115" s="24"/>
      <c r="AY115" s="5"/>
      <c r="AZ115" s="5"/>
      <c r="BA115" s="4"/>
      <c r="BB115" s="3"/>
      <c r="BC115" s="3"/>
      <c r="BE115" s="1"/>
      <c r="BF115" s="1"/>
      <c r="BG115" s="1"/>
      <c r="BH115" s="1"/>
      <c r="BI115" s="1"/>
      <c r="BJ115" s="1"/>
      <c r="BK115" s="60"/>
      <c r="BL115" s="1"/>
      <c r="BM115" s="1"/>
      <c r="BN115" s="1"/>
      <c r="BO115" s="1"/>
      <c r="BP115" s="1"/>
      <c r="BQ115" s="1"/>
    </row>
    <row r="116" spans="1:69" s="2" customFormat="1" x14ac:dyDescent="0.3">
      <c r="A116" s="1"/>
      <c r="B116" s="6"/>
      <c r="C116" s="6"/>
      <c r="D116" s="6"/>
      <c r="E116" s="6"/>
      <c r="W116" s="21"/>
      <c r="Y116" s="21"/>
      <c r="AF116" s="21"/>
      <c r="AG116" s="21"/>
      <c r="AH116" s="21"/>
      <c r="AI116" s="21"/>
      <c r="AM116" s="6"/>
      <c r="AV116" s="24"/>
      <c r="AY116" s="5"/>
      <c r="AZ116" s="5"/>
      <c r="BA116" s="4"/>
      <c r="BB116" s="3"/>
      <c r="BC116" s="3"/>
      <c r="BE116" s="1"/>
      <c r="BF116" s="1"/>
      <c r="BG116" s="1"/>
      <c r="BH116" s="1"/>
      <c r="BI116" s="1"/>
      <c r="BJ116" s="1"/>
      <c r="BK116" s="60"/>
      <c r="BL116" s="1"/>
      <c r="BM116" s="1"/>
      <c r="BN116" s="1"/>
      <c r="BO116" s="1"/>
      <c r="BP116" s="1"/>
      <c r="BQ116" s="1"/>
    </row>
    <row r="117" spans="1:69" s="2" customFormat="1" x14ac:dyDescent="0.3">
      <c r="A117" s="1"/>
      <c r="B117" s="6"/>
      <c r="C117" s="6"/>
      <c r="D117" s="6"/>
      <c r="E117" s="6"/>
      <c r="W117" s="21"/>
      <c r="Y117" s="21"/>
      <c r="AF117" s="21"/>
      <c r="AG117" s="21"/>
      <c r="AH117" s="21"/>
      <c r="AI117" s="21"/>
      <c r="AM117" s="6"/>
      <c r="AV117" s="24"/>
      <c r="AY117" s="5"/>
      <c r="AZ117" s="5"/>
      <c r="BA117" s="4"/>
      <c r="BB117" s="3"/>
      <c r="BC117" s="3"/>
      <c r="BE117" s="1"/>
      <c r="BF117" s="1"/>
      <c r="BG117" s="1"/>
      <c r="BH117" s="1"/>
      <c r="BI117" s="1"/>
      <c r="BJ117" s="1"/>
      <c r="BK117" s="60"/>
      <c r="BL117" s="1"/>
      <c r="BM117" s="1"/>
      <c r="BN117" s="1"/>
      <c r="BO117" s="1"/>
      <c r="BP117" s="1"/>
      <c r="BQ117" s="1"/>
    </row>
    <row r="118" spans="1:69" s="2" customFormat="1" x14ac:dyDescent="0.3">
      <c r="A118" s="1"/>
      <c r="B118" s="6"/>
      <c r="C118" s="6"/>
      <c r="D118" s="6"/>
      <c r="E118" s="6"/>
      <c r="W118" s="21"/>
      <c r="Y118" s="21"/>
      <c r="AF118" s="21"/>
      <c r="AG118" s="21"/>
      <c r="AH118" s="21"/>
      <c r="AI118" s="21"/>
      <c r="AM118" s="6"/>
      <c r="AV118" s="24"/>
      <c r="AY118" s="5"/>
      <c r="AZ118" s="5"/>
      <c r="BA118" s="4"/>
      <c r="BB118" s="3"/>
      <c r="BC118" s="3"/>
      <c r="BE118" s="1"/>
      <c r="BF118" s="1"/>
      <c r="BG118" s="1"/>
      <c r="BH118" s="1"/>
      <c r="BI118" s="1"/>
      <c r="BJ118" s="1"/>
      <c r="BK118" s="60"/>
      <c r="BL118" s="1"/>
      <c r="BM118" s="1"/>
      <c r="BN118" s="1"/>
      <c r="BO118" s="1"/>
      <c r="BP118" s="1"/>
      <c r="BQ118" s="1"/>
    </row>
    <row r="119" spans="1:69" s="2" customFormat="1" x14ac:dyDescent="0.3">
      <c r="A119" s="1"/>
      <c r="B119" s="6"/>
      <c r="C119" s="6"/>
      <c r="D119" s="6"/>
      <c r="E119" s="6"/>
      <c r="W119" s="21"/>
      <c r="Y119" s="21"/>
      <c r="AF119" s="21"/>
      <c r="AG119" s="21"/>
      <c r="AH119" s="21"/>
      <c r="AI119" s="21"/>
      <c r="AM119" s="6"/>
      <c r="AV119" s="24"/>
      <c r="AY119" s="5"/>
      <c r="AZ119" s="5"/>
      <c r="BA119" s="4"/>
      <c r="BB119" s="3"/>
      <c r="BC119" s="3"/>
      <c r="BE119" s="1"/>
      <c r="BF119" s="1"/>
      <c r="BG119" s="1"/>
      <c r="BH119" s="1"/>
      <c r="BI119" s="1"/>
      <c r="BJ119" s="1"/>
      <c r="BK119" s="60"/>
      <c r="BL119" s="1"/>
      <c r="BM119" s="1"/>
      <c r="BN119" s="1"/>
      <c r="BO119" s="1"/>
      <c r="BP119" s="1"/>
      <c r="BQ119" s="1"/>
    </row>
    <row r="120" spans="1:69" s="2" customFormat="1" x14ac:dyDescent="0.3">
      <c r="A120" s="1"/>
      <c r="B120" s="6"/>
      <c r="C120" s="6"/>
      <c r="D120" s="6"/>
      <c r="E120" s="6"/>
      <c r="W120" s="21"/>
      <c r="Y120" s="21"/>
      <c r="AF120" s="21"/>
      <c r="AG120" s="21"/>
      <c r="AH120" s="21"/>
      <c r="AI120" s="21"/>
      <c r="AM120" s="6"/>
      <c r="AV120" s="24"/>
      <c r="AY120" s="5"/>
      <c r="AZ120" s="5"/>
      <c r="BA120" s="4"/>
      <c r="BB120" s="3"/>
      <c r="BC120" s="3"/>
      <c r="BE120" s="1"/>
      <c r="BF120" s="1"/>
      <c r="BG120" s="1"/>
      <c r="BH120" s="1"/>
      <c r="BI120" s="1"/>
      <c r="BJ120" s="1"/>
      <c r="BK120" s="60"/>
      <c r="BL120" s="1"/>
      <c r="BM120" s="1"/>
      <c r="BN120" s="1"/>
      <c r="BO120" s="1"/>
      <c r="BP120" s="1"/>
      <c r="BQ120" s="1"/>
    </row>
    <row r="121" spans="1:69" s="2" customFormat="1" x14ac:dyDescent="0.3">
      <c r="A121" s="1"/>
      <c r="B121" s="6"/>
      <c r="C121" s="6"/>
      <c r="D121" s="6"/>
      <c r="E121" s="6"/>
      <c r="W121" s="21"/>
      <c r="Y121" s="21"/>
      <c r="AF121" s="21"/>
      <c r="AG121" s="21"/>
      <c r="AH121" s="21"/>
      <c r="AI121" s="21"/>
      <c r="AM121" s="6"/>
      <c r="AV121" s="24"/>
      <c r="AY121" s="5"/>
      <c r="AZ121" s="5"/>
      <c r="BA121" s="4"/>
      <c r="BB121" s="3"/>
      <c r="BC121" s="3"/>
      <c r="BE121" s="1"/>
      <c r="BF121" s="1"/>
      <c r="BG121" s="1"/>
      <c r="BH121" s="1"/>
      <c r="BI121" s="1"/>
      <c r="BJ121" s="1"/>
      <c r="BK121" s="60"/>
      <c r="BL121" s="1"/>
      <c r="BM121" s="1"/>
      <c r="BN121" s="1"/>
      <c r="BO121" s="1"/>
      <c r="BP121" s="1"/>
      <c r="BQ121" s="1"/>
    </row>
    <row r="122" spans="1:69" s="2" customFormat="1" x14ac:dyDescent="0.3">
      <c r="A122" s="1"/>
      <c r="B122" s="6"/>
      <c r="C122" s="6"/>
      <c r="D122" s="6"/>
      <c r="E122" s="6"/>
      <c r="W122" s="21"/>
      <c r="Y122" s="21"/>
      <c r="AF122" s="21"/>
      <c r="AG122" s="21"/>
      <c r="AH122" s="21"/>
      <c r="AI122" s="21"/>
      <c r="AM122" s="6"/>
      <c r="AV122" s="24"/>
      <c r="AY122" s="5"/>
      <c r="AZ122" s="5"/>
      <c r="BA122" s="4"/>
      <c r="BB122" s="3"/>
      <c r="BC122" s="3"/>
      <c r="BE122" s="1"/>
      <c r="BF122" s="1"/>
      <c r="BG122" s="1"/>
      <c r="BH122" s="1"/>
      <c r="BI122" s="1"/>
      <c r="BJ122" s="1"/>
      <c r="BK122" s="60"/>
      <c r="BL122" s="1"/>
      <c r="BM122" s="1"/>
      <c r="BN122" s="1"/>
      <c r="BO122" s="1"/>
      <c r="BP122" s="1"/>
      <c r="BQ122" s="1"/>
    </row>
    <row r="123" spans="1:69" s="2" customFormat="1" x14ac:dyDescent="0.3">
      <c r="A123" s="1"/>
      <c r="B123" s="6"/>
      <c r="C123" s="6"/>
      <c r="D123" s="6"/>
      <c r="E123" s="6"/>
      <c r="W123" s="21"/>
      <c r="Y123" s="21"/>
      <c r="AF123" s="21"/>
      <c r="AG123" s="21"/>
      <c r="AH123" s="21"/>
      <c r="AI123" s="21"/>
      <c r="AM123" s="6"/>
      <c r="AV123" s="24"/>
      <c r="AY123" s="5"/>
      <c r="AZ123" s="5"/>
      <c r="BA123" s="4"/>
      <c r="BB123" s="3"/>
      <c r="BC123" s="3"/>
      <c r="BE123" s="1"/>
      <c r="BF123" s="1"/>
      <c r="BG123" s="1"/>
      <c r="BH123" s="1"/>
      <c r="BI123" s="1"/>
      <c r="BJ123" s="1"/>
      <c r="BK123" s="60"/>
      <c r="BL123" s="1"/>
      <c r="BM123" s="1"/>
      <c r="BN123" s="1"/>
      <c r="BO123" s="1"/>
      <c r="BP123" s="1"/>
      <c r="BQ123" s="1"/>
    </row>
    <row r="124" spans="1:69" s="2" customFormat="1" x14ac:dyDescent="0.3">
      <c r="A124" s="1"/>
      <c r="B124" s="6"/>
      <c r="C124" s="6"/>
      <c r="D124" s="6"/>
      <c r="E124" s="6"/>
      <c r="W124" s="21"/>
      <c r="Y124" s="21"/>
      <c r="AF124" s="21"/>
      <c r="AG124" s="21"/>
      <c r="AH124" s="21"/>
      <c r="AI124" s="21"/>
      <c r="AM124" s="6"/>
      <c r="AV124" s="24"/>
      <c r="AY124" s="5"/>
      <c r="AZ124" s="5"/>
      <c r="BA124" s="4"/>
      <c r="BB124" s="3"/>
      <c r="BC124" s="3"/>
      <c r="BE124" s="1"/>
      <c r="BF124" s="1"/>
      <c r="BG124" s="1"/>
      <c r="BH124" s="1"/>
      <c r="BI124" s="1"/>
      <c r="BJ124" s="1"/>
      <c r="BK124" s="60"/>
      <c r="BL124" s="1"/>
      <c r="BM124" s="1"/>
      <c r="BN124" s="1"/>
      <c r="BO124" s="1"/>
      <c r="BP124" s="1"/>
      <c r="BQ124" s="1"/>
    </row>
    <row r="125" spans="1:69" s="2" customFormat="1" x14ac:dyDescent="0.3">
      <c r="A125" s="1"/>
      <c r="B125" s="6"/>
      <c r="C125" s="6"/>
      <c r="D125" s="6"/>
      <c r="E125" s="6"/>
      <c r="W125" s="21"/>
      <c r="Y125" s="21"/>
      <c r="AF125" s="21"/>
      <c r="AG125" s="21"/>
      <c r="AH125" s="21"/>
      <c r="AI125" s="21"/>
      <c r="AM125" s="6"/>
      <c r="AV125" s="24"/>
      <c r="AY125" s="5"/>
      <c r="AZ125" s="5"/>
      <c r="BA125" s="4"/>
      <c r="BB125" s="3"/>
      <c r="BC125" s="3"/>
      <c r="BE125" s="1"/>
      <c r="BF125" s="1"/>
      <c r="BG125" s="1"/>
      <c r="BH125" s="1"/>
      <c r="BI125" s="1"/>
      <c r="BJ125" s="1"/>
      <c r="BK125" s="60"/>
      <c r="BL125" s="1"/>
      <c r="BM125" s="1"/>
      <c r="BN125" s="1"/>
      <c r="BO125" s="1"/>
      <c r="BP125" s="1"/>
      <c r="BQ125" s="1"/>
    </row>
    <row r="126" spans="1:69" s="2" customFormat="1" x14ac:dyDescent="0.3">
      <c r="A126" s="1"/>
      <c r="B126" s="6"/>
      <c r="C126" s="6"/>
      <c r="D126" s="6"/>
      <c r="E126" s="6"/>
      <c r="W126" s="21"/>
      <c r="Y126" s="21"/>
      <c r="AF126" s="21"/>
      <c r="AG126" s="21"/>
      <c r="AH126" s="21"/>
      <c r="AI126" s="21"/>
      <c r="AM126" s="6"/>
      <c r="AV126" s="24"/>
      <c r="AY126" s="5"/>
      <c r="AZ126" s="5"/>
      <c r="BA126" s="4"/>
      <c r="BB126" s="3"/>
      <c r="BC126" s="3"/>
      <c r="BE126" s="1"/>
      <c r="BF126" s="1"/>
      <c r="BG126" s="1"/>
      <c r="BH126" s="1"/>
      <c r="BI126" s="1"/>
      <c r="BJ126" s="1"/>
      <c r="BK126" s="60"/>
      <c r="BL126" s="1"/>
      <c r="BM126" s="1"/>
      <c r="BN126" s="1"/>
      <c r="BO126" s="1"/>
      <c r="BP126" s="1"/>
      <c r="BQ126" s="1"/>
    </row>
    <row r="127" spans="1:69" s="2" customFormat="1" x14ac:dyDescent="0.3">
      <c r="A127" s="1"/>
      <c r="B127" s="6"/>
      <c r="C127" s="6"/>
      <c r="D127" s="6"/>
      <c r="E127" s="6"/>
      <c r="W127" s="21"/>
      <c r="Y127" s="21"/>
      <c r="AF127" s="21"/>
      <c r="AG127" s="21"/>
      <c r="AH127" s="21"/>
      <c r="AI127" s="21"/>
      <c r="AM127" s="6"/>
      <c r="AV127" s="24"/>
      <c r="AY127" s="5"/>
      <c r="AZ127" s="5"/>
      <c r="BA127" s="4"/>
      <c r="BB127" s="3"/>
      <c r="BC127" s="3"/>
      <c r="BE127" s="1"/>
      <c r="BF127" s="1"/>
      <c r="BG127" s="1"/>
      <c r="BH127" s="1"/>
      <c r="BI127" s="1"/>
      <c r="BJ127" s="1"/>
      <c r="BK127" s="60"/>
      <c r="BL127" s="1"/>
      <c r="BM127" s="1"/>
      <c r="BN127" s="1"/>
      <c r="BO127" s="1"/>
      <c r="BP127" s="1"/>
      <c r="BQ127" s="1"/>
    </row>
    <row r="128" spans="1:69" s="2" customFormat="1" x14ac:dyDescent="0.3">
      <c r="A128" s="1"/>
      <c r="B128" s="6"/>
      <c r="C128" s="6"/>
      <c r="D128" s="6"/>
      <c r="E128" s="6"/>
      <c r="W128" s="21"/>
      <c r="Y128" s="21"/>
      <c r="AF128" s="21"/>
      <c r="AG128" s="21"/>
      <c r="AH128" s="21"/>
      <c r="AI128" s="21"/>
      <c r="AM128" s="6"/>
      <c r="AV128" s="24"/>
      <c r="AY128" s="5"/>
      <c r="AZ128" s="5"/>
      <c r="BA128" s="4"/>
      <c r="BB128" s="3"/>
      <c r="BC128" s="3"/>
      <c r="BE128" s="1"/>
      <c r="BF128" s="1"/>
      <c r="BG128" s="1"/>
      <c r="BH128" s="1"/>
      <c r="BI128" s="1"/>
      <c r="BJ128" s="1"/>
      <c r="BK128" s="60"/>
      <c r="BL128" s="1"/>
      <c r="BM128" s="1"/>
      <c r="BN128" s="1"/>
      <c r="BO128" s="1"/>
      <c r="BP128" s="1"/>
      <c r="BQ128" s="1"/>
    </row>
    <row r="129" spans="1:69" s="2" customFormat="1" x14ac:dyDescent="0.3">
      <c r="A129" s="1"/>
      <c r="B129" s="6"/>
      <c r="C129" s="6"/>
      <c r="D129" s="6"/>
      <c r="E129" s="6"/>
      <c r="W129" s="21"/>
      <c r="Y129" s="21"/>
      <c r="AF129" s="21"/>
      <c r="AG129" s="21"/>
      <c r="AH129" s="21"/>
      <c r="AI129" s="21"/>
      <c r="AM129" s="6"/>
      <c r="AV129" s="24"/>
      <c r="AY129" s="5"/>
      <c r="AZ129" s="5"/>
      <c r="BA129" s="4"/>
      <c r="BB129" s="3"/>
      <c r="BC129" s="3"/>
      <c r="BE129" s="1"/>
      <c r="BF129" s="1"/>
      <c r="BG129" s="1"/>
      <c r="BH129" s="1"/>
      <c r="BI129" s="1"/>
      <c r="BJ129" s="1"/>
      <c r="BK129" s="60"/>
      <c r="BL129" s="1"/>
      <c r="BM129" s="1"/>
      <c r="BN129" s="1"/>
      <c r="BO129" s="1"/>
      <c r="BP129" s="1"/>
      <c r="BQ129" s="1"/>
    </row>
    <row r="130" spans="1:69" s="2" customFormat="1" x14ac:dyDescent="0.3">
      <c r="A130" s="1"/>
      <c r="B130" s="6"/>
      <c r="C130" s="6"/>
      <c r="D130" s="6"/>
      <c r="E130" s="6"/>
      <c r="W130" s="21"/>
      <c r="Y130" s="21"/>
      <c r="AF130" s="21"/>
      <c r="AG130" s="21"/>
      <c r="AH130" s="21"/>
      <c r="AI130" s="21"/>
      <c r="AM130" s="6"/>
      <c r="AV130" s="24"/>
      <c r="AY130" s="5"/>
      <c r="AZ130" s="5"/>
      <c r="BA130" s="4"/>
      <c r="BB130" s="3"/>
      <c r="BC130" s="3"/>
      <c r="BE130" s="1"/>
      <c r="BF130" s="1"/>
      <c r="BG130" s="1"/>
      <c r="BH130" s="1"/>
      <c r="BI130" s="1"/>
      <c r="BJ130" s="1"/>
      <c r="BK130" s="60"/>
      <c r="BL130" s="1"/>
      <c r="BM130" s="1"/>
      <c r="BN130" s="1"/>
      <c r="BO130" s="1"/>
      <c r="BP130" s="1"/>
      <c r="BQ130" s="1"/>
    </row>
    <row r="131" spans="1:69" s="2" customFormat="1" x14ac:dyDescent="0.3">
      <c r="A131" s="1"/>
      <c r="B131" s="6"/>
      <c r="C131" s="6"/>
      <c r="D131" s="6"/>
      <c r="E131" s="6"/>
      <c r="W131" s="21"/>
      <c r="Y131" s="21"/>
      <c r="AF131" s="21"/>
      <c r="AG131" s="21"/>
      <c r="AH131" s="21"/>
      <c r="AI131" s="21"/>
      <c r="AM131" s="6"/>
      <c r="AV131" s="24"/>
      <c r="AY131" s="5"/>
      <c r="AZ131" s="5"/>
      <c r="BA131" s="4"/>
      <c r="BB131" s="3"/>
      <c r="BC131" s="3"/>
      <c r="BE131" s="1"/>
      <c r="BF131" s="1"/>
      <c r="BG131" s="1"/>
      <c r="BH131" s="1"/>
      <c r="BI131" s="1"/>
      <c r="BJ131" s="1"/>
      <c r="BK131" s="60"/>
      <c r="BL131" s="1"/>
      <c r="BM131" s="1"/>
      <c r="BN131" s="1"/>
      <c r="BO131" s="1"/>
      <c r="BP131" s="1"/>
      <c r="BQ131" s="1"/>
    </row>
    <row r="132" spans="1:69" s="2" customFormat="1" x14ac:dyDescent="0.3">
      <c r="A132" s="1"/>
      <c r="B132" s="6"/>
      <c r="C132" s="6"/>
      <c r="D132" s="6"/>
      <c r="E132" s="6"/>
      <c r="W132" s="21"/>
      <c r="Y132" s="21"/>
      <c r="AF132" s="21"/>
      <c r="AG132" s="21"/>
      <c r="AH132" s="21"/>
      <c r="AI132" s="21"/>
      <c r="AM132" s="6"/>
      <c r="AV132" s="24"/>
      <c r="AY132" s="5"/>
      <c r="AZ132" s="5"/>
      <c r="BA132" s="4"/>
      <c r="BB132" s="3"/>
      <c r="BC132" s="3"/>
      <c r="BE132" s="1"/>
      <c r="BF132" s="1"/>
      <c r="BG132" s="1"/>
      <c r="BH132" s="1"/>
      <c r="BI132" s="1"/>
      <c r="BJ132" s="1"/>
      <c r="BK132" s="60"/>
      <c r="BL132" s="1"/>
      <c r="BM132" s="1"/>
      <c r="BN132" s="1"/>
      <c r="BO132" s="1"/>
      <c r="BP132" s="1"/>
      <c r="BQ132" s="1"/>
    </row>
    <row r="133" spans="1:69" s="2" customFormat="1" x14ac:dyDescent="0.3">
      <c r="A133" s="1"/>
      <c r="B133" s="6"/>
      <c r="C133" s="6"/>
      <c r="D133" s="6"/>
      <c r="E133" s="6"/>
      <c r="W133" s="21"/>
      <c r="Y133" s="21"/>
      <c r="AF133" s="21"/>
      <c r="AG133" s="21"/>
      <c r="AH133" s="21"/>
      <c r="AI133" s="21"/>
      <c r="AM133" s="6"/>
      <c r="AV133" s="24"/>
      <c r="AY133" s="5"/>
      <c r="AZ133" s="5"/>
      <c r="BA133" s="4"/>
      <c r="BB133" s="3"/>
      <c r="BC133" s="3"/>
      <c r="BE133" s="1"/>
      <c r="BF133" s="1"/>
      <c r="BG133" s="1"/>
      <c r="BH133" s="1"/>
      <c r="BI133" s="1"/>
      <c r="BJ133" s="1"/>
      <c r="BK133" s="60"/>
      <c r="BL133" s="1"/>
      <c r="BM133" s="1"/>
      <c r="BN133" s="1"/>
      <c r="BO133" s="1"/>
      <c r="BP133" s="1"/>
      <c r="BQ133" s="1"/>
    </row>
    <row r="134" spans="1:69" s="2" customFormat="1" x14ac:dyDescent="0.3">
      <c r="A134" s="1"/>
      <c r="B134" s="6"/>
      <c r="C134" s="6"/>
      <c r="D134" s="6"/>
      <c r="E134" s="6"/>
      <c r="W134" s="21"/>
      <c r="Y134" s="21"/>
      <c r="AF134" s="21"/>
      <c r="AG134" s="21"/>
      <c r="AH134" s="21"/>
      <c r="AI134" s="21"/>
      <c r="AM134" s="6"/>
      <c r="AV134" s="24"/>
      <c r="AY134" s="5"/>
      <c r="AZ134" s="5"/>
      <c r="BA134" s="4"/>
      <c r="BB134" s="3"/>
      <c r="BC134" s="3"/>
      <c r="BE134" s="1"/>
      <c r="BF134" s="1"/>
      <c r="BG134" s="1"/>
      <c r="BH134" s="1"/>
      <c r="BI134" s="1"/>
      <c r="BJ134" s="1"/>
      <c r="BK134" s="60"/>
      <c r="BL134" s="1"/>
      <c r="BM134" s="1"/>
      <c r="BN134" s="1"/>
      <c r="BO134" s="1"/>
      <c r="BP134" s="1"/>
      <c r="BQ134" s="1"/>
    </row>
    <row r="135" spans="1:69" s="2" customFormat="1" x14ac:dyDescent="0.3">
      <c r="A135" s="1"/>
      <c r="B135" s="6"/>
      <c r="C135" s="6"/>
      <c r="D135" s="6"/>
      <c r="E135" s="6"/>
      <c r="W135" s="21"/>
      <c r="Y135" s="21"/>
      <c r="AF135" s="21"/>
      <c r="AG135" s="21"/>
      <c r="AH135" s="21"/>
      <c r="AI135" s="21"/>
      <c r="AM135" s="6"/>
      <c r="AV135" s="24"/>
      <c r="AY135" s="5"/>
      <c r="AZ135" s="5"/>
      <c r="BA135" s="4"/>
      <c r="BB135" s="3"/>
      <c r="BC135" s="3"/>
      <c r="BE135" s="1"/>
      <c r="BF135" s="1"/>
      <c r="BG135" s="1"/>
      <c r="BH135" s="1"/>
      <c r="BI135" s="1"/>
      <c r="BJ135" s="1"/>
      <c r="BK135" s="60"/>
      <c r="BL135" s="1"/>
      <c r="BM135" s="1"/>
      <c r="BN135" s="1"/>
      <c r="BO135" s="1"/>
      <c r="BP135" s="1"/>
      <c r="BQ135" s="1"/>
    </row>
    <row r="136" spans="1:69" s="2" customFormat="1" x14ac:dyDescent="0.3">
      <c r="A136" s="1"/>
      <c r="B136" s="6"/>
      <c r="C136" s="6"/>
      <c r="D136" s="6"/>
      <c r="E136" s="6"/>
      <c r="W136" s="21"/>
      <c r="Y136" s="21"/>
      <c r="AF136" s="21"/>
      <c r="AG136" s="21"/>
      <c r="AH136" s="21"/>
      <c r="AI136" s="21"/>
      <c r="AM136" s="6"/>
      <c r="AV136" s="24"/>
      <c r="AY136" s="5"/>
      <c r="AZ136" s="5"/>
      <c r="BA136" s="4"/>
      <c r="BB136" s="3"/>
      <c r="BC136" s="3"/>
      <c r="BE136" s="1"/>
      <c r="BF136" s="1"/>
      <c r="BG136" s="1"/>
      <c r="BH136" s="1"/>
      <c r="BI136" s="1"/>
      <c r="BJ136" s="1"/>
      <c r="BK136" s="60"/>
      <c r="BL136" s="1"/>
      <c r="BM136" s="1"/>
      <c r="BN136" s="1"/>
      <c r="BO136" s="1"/>
      <c r="BP136" s="1"/>
      <c r="BQ136" s="1"/>
    </row>
    <row r="137" spans="1:69" s="2" customFormat="1" x14ac:dyDescent="0.3">
      <c r="A137" s="1"/>
      <c r="B137" s="6"/>
      <c r="C137" s="6"/>
      <c r="D137" s="6"/>
      <c r="E137" s="6"/>
      <c r="W137" s="21"/>
      <c r="Y137" s="21"/>
      <c r="AF137" s="21"/>
      <c r="AG137" s="21"/>
      <c r="AH137" s="21"/>
      <c r="AI137" s="21"/>
      <c r="AM137" s="6"/>
      <c r="AV137" s="24"/>
      <c r="AY137" s="5"/>
      <c r="AZ137" s="5"/>
      <c r="BA137" s="4"/>
      <c r="BB137" s="3"/>
      <c r="BC137" s="3"/>
      <c r="BE137" s="1"/>
      <c r="BF137" s="1"/>
      <c r="BG137" s="1"/>
      <c r="BH137" s="1"/>
      <c r="BI137" s="1"/>
      <c r="BJ137" s="1"/>
      <c r="BK137" s="60"/>
      <c r="BL137" s="1"/>
      <c r="BM137" s="1"/>
      <c r="BN137" s="1"/>
      <c r="BO137" s="1"/>
      <c r="BP137" s="1"/>
      <c r="BQ137" s="1"/>
    </row>
    <row r="138" spans="1:69" s="2" customFormat="1" x14ac:dyDescent="0.3">
      <c r="A138" s="1"/>
      <c r="B138" s="6"/>
      <c r="C138" s="6"/>
      <c r="D138" s="6"/>
      <c r="E138" s="6"/>
      <c r="W138" s="21"/>
      <c r="Y138" s="21"/>
      <c r="AF138" s="21"/>
      <c r="AG138" s="21"/>
      <c r="AH138" s="21"/>
      <c r="AI138" s="21"/>
      <c r="AM138" s="6"/>
      <c r="AV138" s="24"/>
      <c r="AY138" s="5"/>
      <c r="AZ138" s="5"/>
      <c r="BA138" s="4"/>
      <c r="BB138" s="3"/>
      <c r="BC138" s="3"/>
      <c r="BE138" s="1"/>
      <c r="BF138" s="1"/>
      <c r="BG138" s="1"/>
      <c r="BH138" s="1"/>
      <c r="BI138" s="1"/>
      <c r="BJ138" s="1"/>
      <c r="BK138" s="60"/>
      <c r="BL138" s="1"/>
      <c r="BM138" s="1"/>
      <c r="BN138" s="1"/>
      <c r="BO138" s="1"/>
      <c r="BP138" s="1"/>
      <c r="BQ138" s="1"/>
    </row>
    <row r="139" spans="1:69" s="2" customFormat="1" x14ac:dyDescent="0.3">
      <c r="A139" s="1"/>
      <c r="B139" s="6"/>
      <c r="C139" s="6"/>
      <c r="D139" s="6"/>
      <c r="E139" s="6"/>
      <c r="W139" s="21"/>
      <c r="Y139" s="21"/>
      <c r="AF139" s="21"/>
      <c r="AG139" s="21"/>
      <c r="AH139" s="21"/>
      <c r="AI139" s="21"/>
      <c r="AM139" s="6"/>
      <c r="AV139" s="24"/>
      <c r="AY139" s="5"/>
      <c r="AZ139" s="5"/>
      <c r="BA139" s="4"/>
      <c r="BB139" s="3"/>
      <c r="BC139" s="3"/>
      <c r="BE139" s="1"/>
      <c r="BF139" s="1"/>
      <c r="BG139" s="1"/>
      <c r="BH139" s="1"/>
      <c r="BI139" s="1"/>
      <c r="BJ139" s="1"/>
      <c r="BK139" s="60"/>
      <c r="BL139" s="1"/>
      <c r="BM139" s="1"/>
      <c r="BN139" s="1"/>
      <c r="BO139" s="1"/>
      <c r="BP139" s="1"/>
      <c r="BQ139" s="1"/>
    </row>
    <row r="140" spans="1:69" s="2" customFormat="1" x14ac:dyDescent="0.3">
      <c r="A140" s="1"/>
      <c r="B140" s="6"/>
      <c r="C140" s="6"/>
      <c r="D140" s="6"/>
      <c r="E140" s="6"/>
      <c r="W140" s="21"/>
      <c r="Y140" s="21"/>
      <c r="AF140" s="21"/>
      <c r="AG140" s="21"/>
      <c r="AH140" s="21"/>
      <c r="AI140" s="21"/>
      <c r="AM140" s="6"/>
      <c r="AV140" s="24"/>
      <c r="AY140" s="5"/>
      <c r="AZ140" s="5"/>
      <c r="BA140" s="4"/>
      <c r="BB140" s="3"/>
      <c r="BC140" s="3"/>
      <c r="BE140" s="1"/>
      <c r="BF140" s="1"/>
      <c r="BG140" s="1"/>
      <c r="BH140" s="1"/>
      <c r="BI140" s="1"/>
      <c r="BJ140" s="1"/>
      <c r="BK140" s="60"/>
      <c r="BL140" s="1"/>
      <c r="BM140" s="1"/>
      <c r="BN140" s="1"/>
      <c r="BO140" s="1"/>
      <c r="BP140" s="1"/>
      <c r="BQ140" s="1"/>
    </row>
    <row r="141" spans="1:69" s="2" customFormat="1" x14ac:dyDescent="0.3">
      <c r="A141" s="1"/>
      <c r="B141" s="6"/>
      <c r="C141" s="6"/>
      <c r="D141" s="6"/>
      <c r="E141" s="6"/>
      <c r="W141" s="21"/>
      <c r="Y141" s="21"/>
      <c r="AF141" s="21"/>
      <c r="AG141" s="21"/>
      <c r="AH141" s="21"/>
      <c r="AI141" s="21"/>
      <c r="AM141" s="6"/>
      <c r="AV141" s="24"/>
      <c r="AY141" s="5"/>
      <c r="AZ141" s="5"/>
      <c r="BA141" s="4"/>
      <c r="BB141" s="3"/>
      <c r="BC141" s="3"/>
      <c r="BE141" s="1"/>
      <c r="BF141" s="1"/>
      <c r="BG141" s="1"/>
      <c r="BH141" s="1"/>
      <c r="BI141" s="1"/>
      <c r="BJ141" s="1"/>
      <c r="BK141" s="60"/>
      <c r="BL141" s="1"/>
      <c r="BM141" s="1"/>
      <c r="BN141" s="1"/>
      <c r="BO141" s="1"/>
      <c r="BP141" s="1"/>
      <c r="BQ141" s="1"/>
    </row>
    <row r="142" spans="1:69" s="2" customFormat="1" x14ac:dyDescent="0.3">
      <c r="A142" s="1"/>
      <c r="B142" s="6"/>
      <c r="C142" s="6"/>
      <c r="D142" s="6"/>
      <c r="E142" s="6"/>
      <c r="W142" s="21"/>
      <c r="Y142" s="21"/>
      <c r="AF142" s="21"/>
      <c r="AG142" s="21"/>
      <c r="AH142" s="21"/>
      <c r="AI142" s="21"/>
      <c r="AM142" s="6"/>
      <c r="AV142" s="24"/>
      <c r="AY142" s="5"/>
      <c r="AZ142" s="5"/>
      <c r="BA142" s="4"/>
      <c r="BB142" s="3"/>
      <c r="BC142" s="3"/>
      <c r="BE142" s="1"/>
      <c r="BF142" s="1"/>
      <c r="BG142" s="1"/>
      <c r="BH142" s="1"/>
      <c r="BI142" s="1"/>
      <c r="BJ142" s="1"/>
      <c r="BK142" s="60"/>
      <c r="BL142" s="1"/>
      <c r="BM142" s="1"/>
      <c r="BN142" s="1"/>
      <c r="BO142" s="1"/>
      <c r="BP142" s="1"/>
      <c r="BQ142" s="1"/>
    </row>
    <row r="143" spans="1:69" s="2" customFormat="1" x14ac:dyDescent="0.3">
      <c r="A143" s="1"/>
      <c r="B143" s="6"/>
      <c r="C143" s="6"/>
      <c r="D143" s="6"/>
      <c r="E143" s="6"/>
      <c r="W143" s="21"/>
      <c r="Y143" s="21"/>
      <c r="AF143" s="21"/>
      <c r="AG143" s="21"/>
      <c r="AH143" s="21"/>
      <c r="AI143" s="21"/>
      <c r="AM143" s="6"/>
      <c r="AV143" s="24"/>
      <c r="AY143" s="5"/>
      <c r="AZ143" s="5"/>
      <c r="BA143" s="4"/>
      <c r="BB143" s="3"/>
      <c r="BC143" s="3"/>
      <c r="BE143" s="1"/>
      <c r="BF143" s="1"/>
      <c r="BG143" s="1"/>
      <c r="BH143" s="1"/>
      <c r="BI143" s="1"/>
      <c r="BJ143" s="1"/>
      <c r="BK143" s="60"/>
      <c r="BL143" s="1"/>
      <c r="BM143" s="1"/>
      <c r="BN143" s="1"/>
      <c r="BO143" s="1"/>
      <c r="BP143" s="1"/>
      <c r="BQ143" s="1"/>
    </row>
    <row r="144" spans="1:69" s="2" customFormat="1" x14ac:dyDescent="0.3">
      <c r="A144" s="1"/>
      <c r="B144" s="6"/>
      <c r="C144" s="6"/>
      <c r="D144" s="6"/>
      <c r="E144" s="6"/>
      <c r="W144" s="21"/>
      <c r="Y144" s="21"/>
      <c r="AF144" s="21"/>
      <c r="AG144" s="21"/>
      <c r="AH144" s="21"/>
      <c r="AI144" s="21"/>
      <c r="AM144" s="6"/>
      <c r="AV144" s="24"/>
      <c r="AY144" s="5"/>
      <c r="AZ144" s="5"/>
      <c r="BA144" s="4"/>
      <c r="BB144" s="3"/>
      <c r="BC144" s="3"/>
      <c r="BE144" s="1"/>
      <c r="BF144" s="1"/>
      <c r="BG144" s="1"/>
      <c r="BH144" s="1"/>
      <c r="BI144" s="1"/>
      <c r="BJ144" s="1"/>
      <c r="BK144" s="60"/>
      <c r="BL144" s="1"/>
      <c r="BM144" s="1"/>
      <c r="BN144" s="1"/>
      <c r="BO144" s="1"/>
      <c r="BP144" s="1"/>
      <c r="BQ144" s="1"/>
    </row>
    <row r="145" spans="1:69" s="2" customFormat="1" x14ac:dyDescent="0.3">
      <c r="A145" s="1"/>
      <c r="B145" s="6"/>
      <c r="C145" s="6"/>
      <c r="D145" s="6"/>
      <c r="E145" s="6"/>
      <c r="W145" s="21"/>
      <c r="Y145" s="21"/>
      <c r="AF145" s="21"/>
      <c r="AG145" s="21"/>
      <c r="AH145" s="21"/>
      <c r="AI145" s="21"/>
      <c r="AM145" s="6"/>
      <c r="AV145" s="24"/>
      <c r="AY145" s="5"/>
      <c r="AZ145" s="5"/>
      <c r="BA145" s="4"/>
      <c r="BB145" s="3"/>
      <c r="BC145" s="3"/>
      <c r="BE145" s="1"/>
      <c r="BF145" s="1"/>
      <c r="BG145" s="1"/>
      <c r="BH145" s="1"/>
      <c r="BI145" s="1"/>
      <c r="BJ145" s="1"/>
      <c r="BK145" s="60"/>
      <c r="BL145" s="1"/>
      <c r="BM145" s="1"/>
      <c r="BN145" s="1"/>
      <c r="BO145" s="1"/>
      <c r="BP145" s="1"/>
      <c r="BQ145" s="1"/>
    </row>
    <row r="146" spans="1:69" s="2" customFormat="1" x14ac:dyDescent="0.3">
      <c r="A146" s="1"/>
      <c r="B146" s="6"/>
      <c r="C146" s="6"/>
      <c r="D146" s="6"/>
      <c r="E146" s="6"/>
      <c r="W146" s="21"/>
      <c r="Y146" s="21"/>
      <c r="AF146" s="21"/>
      <c r="AG146" s="21"/>
      <c r="AH146" s="21"/>
      <c r="AI146" s="21"/>
      <c r="AM146" s="6"/>
      <c r="AV146" s="24"/>
      <c r="AY146" s="5"/>
      <c r="AZ146" s="5"/>
      <c r="BA146" s="4"/>
      <c r="BB146" s="3"/>
      <c r="BC146" s="3"/>
      <c r="BE146" s="1"/>
      <c r="BF146" s="1"/>
      <c r="BG146" s="1"/>
      <c r="BH146" s="1"/>
      <c r="BI146" s="1"/>
      <c r="BJ146" s="1"/>
      <c r="BK146" s="60"/>
      <c r="BL146" s="1"/>
      <c r="BM146" s="1"/>
      <c r="BN146" s="1"/>
      <c r="BO146" s="1"/>
      <c r="BP146" s="1"/>
      <c r="BQ146" s="1"/>
    </row>
    <row r="147" spans="1:69" s="2" customFormat="1" x14ac:dyDescent="0.3">
      <c r="A147" s="1"/>
      <c r="B147" s="6"/>
      <c r="C147" s="6"/>
      <c r="D147" s="6"/>
      <c r="E147" s="6"/>
      <c r="W147" s="21"/>
      <c r="Y147" s="21"/>
      <c r="AF147" s="21"/>
      <c r="AG147" s="21"/>
      <c r="AH147" s="21"/>
      <c r="AI147" s="21"/>
      <c r="AM147" s="6"/>
      <c r="AV147" s="24"/>
      <c r="AY147" s="5"/>
      <c r="AZ147" s="5"/>
      <c r="BA147" s="4"/>
      <c r="BB147" s="3"/>
      <c r="BC147" s="3"/>
      <c r="BE147" s="1"/>
      <c r="BF147" s="1"/>
      <c r="BG147" s="1"/>
      <c r="BH147" s="1"/>
      <c r="BI147" s="1"/>
      <c r="BJ147" s="1"/>
      <c r="BK147" s="60"/>
      <c r="BL147" s="1"/>
      <c r="BM147" s="1"/>
      <c r="BN147" s="1"/>
      <c r="BO147" s="1"/>
      <c r="BP147" s="1"/>
      <c r="BQ147" s="1"/>
    </row>
    <row r="148" spans="1:69" s="2" customFormat="1" x14ac:dyDescent="0.3">
      <c r="A148" s="1"/>
      <c r="B148" s="6"/>
      <c r="C148" s="6"/>
      <c r="D148" s="6"/>
      <c r="E148" s="6"/>
      <c r="W148" s="21"/>
      <c r="Y148" s="21"/>
      <c r="AF148" s="21"/>
      <c r="AG148" s="21"/>
      <c r="AH148" s="21"/>
      <c r="AI148" s="21"/>
      <c r="AM148" s="6"/>
      <c r="AV148" s="24"/>
      <c r="AY148" s="5"/>
      <c r="AZ148" s="5"/>
      <c r="BA148" s="4"/>
      <c r="BB148" s="3"/>
      <c r="BC148" s="3"/>
      <c r="BE148" s="1"/>
      <c r="BF148" s="1"/>
      <c r="BG148" s="1"/>
      <c r="BH148" s="1"/>
      <c r="BI148" s="1"/>
      <c r="BJ148" s="1"/>
      <c r="BK148" s="60"/>
      <c r="BL148" s="1"/>
      <c r="BM148" s="1"/>
      <c r="BN148" s="1"/>
      <c r="BO148" s="1"/>
      <c r="BP148" s="1"/>
      <c r="BQ148" s="1"/>
    </row>
    <row r="149" spans="1:69" s="2" customFormat="1" x14ac:dyDescent="0.3">
      <c r="A149" s="1"/>
      <c r="B149" s="6"/>
      <c r="C149" s="6"/>
      <c r="D149" s="6"/>
      <c r="E149" s="6"/>
      <c r="W149" s="21"/>
      <c r="Y149" s="21"/>
      <c r="AF149" s="21"/>
      <c r="AG149" s="21"/>
      <c r="AH149" s="21"/>
      <c r="AI149" s="21"/>
      <c r="AM149" s="6"/>
      <c r="AV149" s="24"/>
      <c r="AY149" s="5"/>
      <c r="AZ149" s="5"/>
      <c r="BA149" s="4"/>
      <c r="BB149" s="3"/>
      <c r="BC149" s="3"/>
      <c r="BE149" s="1"/>
      <c r="BF149" s="1"/>
      <c r="BG149" s="1"/>
      <c r="BH149" s="1"/>
      <c r="BI149" s="1"/>
      <c r="BJ149" s="1"/>
      <c r="BK149" s="60"/>
      <c r="BL149" s="1"/>
      <c r="BM149" s="1"/>
      <c r="BN149" s="1"/>
      <c r="BO149" s="1"/>
      <c r="BP149" s="1"/>
      <c r="BQ149" s="1"/>
    </row>
    <row r="150" spans="1:69" s="2" customFormat="1" x14ac:dyDescent="0.3">
      <c r="A150" s="1"/>
      <c r="B150" s="6"/>
      <c r="C150" s="6"/>
      <c r="D150" s="6"/>
      <c r="E150" s="6"/>
      <c r="W150" s="21"/>
      <c r="Y150" s="21"/>
      <c r="AF150" s="21"/>
      <c r="AG150" s="21"/>
      <c r="AH150" s="21"/>
      <c r="AI150" s="21"/>
      <c r="AM150" s="6"/>
      <c r="AV150" s="24"/>
      <c r="AY150" s="5"/>
      <c r="AZ150" s="5"/>
      <c r="BA150" s="4"/>
      <c r="BB150" s="3"/>
      <c r="BC150" s="3"/>
      <c r="BE150" s="1"/>
      <c r="BF150" s="1"/>
      <c r="BG150" s="1"/>
      <c r="BH150" s="1"/>
      <c r="BI150" s="1"/>
      <c r="BJ150" s="1"/>
      <c r="BK150" s="60"/>
      <c r="BL150" s="1"/>
      <c r="BM150" s="1"/>
      <c r="BN150" s="1"/>
      <c r="BO150" s="1"/>
      <c r="BP150" s="1"/>
      <c r="BQ150" s="1"/>
    </row>
    <row r="151" spans="1:69" s="2" customFormat="1" x14ac:dyDescent="0.3">
      <c r="A151" s="1"/>
      <c r="B151" s="6"/>
      <c r="C151" s="6"/>
      <c r="D151" s="6"/>
      <c r="E151" s="6"/>
      <c r="W151" s="21"/>
      <c r="Y151" s="21"/>
      <c r="AF151" s="21"/>
      <c r="AG151" s="21"/>
      <c r="AH151" s="21"/>
      <c r="AI151" s="21"/>
      <c r="AM151" s="6"/>
      <c r="AV151" s="24"/>
      <c r="AY151" s="5"/>
      <c r="AZ151" s="5"/>
      <c r="BA151" s="4"/>
      <c r="BB151" s="3"/>
      <c r="BC151" s="3"/>
      <c r="BE151" s="1"/>
      <c r="BF151" s="1"/>
      <c r="BG151" s="1"/>
      <c r="BH151" s="1"/>
      <c r="BI151" s="1"/>
      <c r="BJ151" s="1"/>
      <c r="BK151" s="60"/>
      <c r="BL151" s="1"/>
      <c r="BM151" s="1"/>
      <c r="BN151" s="1"/>
      <c r="BO151" s="1"/>
      <c r="BP151" s="1"/>
      <c r="BQ151" s="1"/>
    </row>
    <row r="152" spans="1:69" s="2" customFormat="1" x14ac:dyDescent="0.3">
      <c r="A152" s="1"/>
      <c r="B152" s="6"/>
      <c r="C152" s="6"/>
      <c r="D152" s="6"/>
      <c r="E152" s="6"/>
      <c r="W152" s="21"/>
      <c r="Y152" s="21"/>
      <c r="AF152" s="21"/>
      <c r="AG152" s="21"/>
      <c r="AH152" s="21"/>
      <c r="AI152" s="21"/>
      <c r="AM152" s="6"/>
      <c r="AV152" s="24"/>
      <c r="AY152" s="5"/>
      <c r="AZ152" s="5"/>
      <c r="BA152" s="4"/>
      <c r="BB152" s="3"/>
      <c r="BC152" s="3"/>
      <c r="BE152" s="1"/>
      <c r="BF152" s="1"/>
      <c r="BG152" s="1"/>
      <c r="BH152" s="1"/>
      <c r="BI152" s="1"/>
      <c r="BJ152" s="1"/>
      <c r="BK152" s="60"/>
      <c r="BL152" s="1"/>
      <c r="BM152" s="1"/>
      <c r="BN152" s="1"/>
      <c r="BO152" s="1"/>
      <c r="BP152" s="1"/>
      <c r="BQ152" s="1"/>
    </row>
    <row r="153" spans="1:69" s="2" customFormat="1" x14ac:dyDescent="0.3">
      <c r="A153" s="1"/>
      <c r="B153" s="6"/>
      <c r="C153" s="6"/>
      <c r="D153" s="6"/>
      <c r="E153" s="6"/>
      <c r="W153" s="21"/>
      <c r="Y153" s="21"/>
      <c r="AF153" s="21"/>
      <c r="AG153" s="21"/>
      <c r="AH153" s="21"/>
      <c r="AI153" s="21"/>
      <c r="AM153" s="6"/>
      <c r="AV153" s="24"/>
      <c r="AY153" s="5"/>
      <c r="AZ153" s="5"/>
      <c r="BA153" s="4"/>
      <c r="BB153" s="3"/>
      <c r="BC153" s="3"/>
      <c r="BE153" s="1"/>
      <c r="BF153" s="1"/>
      <c r="BG153" s="1"/>
      <c r="BH153" s="1"/>
      <c r="BI153" s="1"/>
      <c r="BJ153" s="1"/>
      <c r="BK153" s="60"/>
      <c r="BL153" s="1"/>
      <c r="BM153" s="1"/>
      <c r="BN153" s="1"/>
      <c r="BO153" s="1"/>
      <c r="BP153" s="1"/>
      <c r="BQ153" s="1"/>
    </row>
    <row r="154" spans="1:69" s="2" customFormat="1" x14ac:dyDescent="0.3">
      <c r="A154" s="1"/>
      <c r="B154" s="6"/>
      <c r="C154" s="6"/>
      <c r="D154" s="6"/>
      <c r="E154" s="6"/>
      <c r="W154" s="21"/>
      <c r="Y154" s="21"/>
      <c r="AF154" s="21"/>
      <c r="AG154" s="21"/>
      <c r="AH154" s="21"/>
      <c r="AI154" s="21"/>
      <c r="AM154" s="6"/>
      <c r="AV154" s="24"/>
      <c r="AY154" s="5"/>
      <c r="AZ154" s="5"/>
      <c r="BA154" s="4"/>
      <c r="BB154" s="3"/>
      <c r="BC154" s="3"/>
      <c r="BE154" s="1"/>
      <c r="BF154" s="1"/>
      <c r="BG154" s="1"/>
      <c r="BH154" s="1"/>
      <c r="BI154" s="1"/>
      <c r="BJ154" s="1"/>
      <c r="BK154" s="60"/>
      <c r="BL154" s="1"/>
      <c r="BM154" s="1"/>
      <c r="BN154" s="1"/>
      <c r="BO154" s="1"/>
      <c r="BP154" s="1"/>
      <c r="BQ154" s="1"/>
    </row>
    <row r="155" spans="1:69" s="2" customFormat="1" x14ac:dyDescent="0.3">
      <c r="A155" s="1"/>
      <c r="B155" s="6"/>
      <c r="C155" s="6"/>
      <c r="D155" s="6"/>
      <c r="E155" s="6"/>
      <c r="W155" s="21"/>
      <c r="Y155" s="21"/>
      <c r="AF155" s="21"/>
      <c r="AG155" s="21"/>
      <c r="AH155" s="21"/>
      <c r="AI155" s="21"/>
      <c r="AM155" s="6"/>
      <c r="AV155" s="24"/>
      <c r="AY155" s="5"/>
      <c r="AZ155" s="5"/>
      <c r="BA155" s="4"/>
      <c r="BB155" s="3"/>
      <c r="BC155" s="3"/>
      <c r="BE155" s="1"/>
      <c r="BF155" s="1"/>
      <c r="BG155" s="1"/>
      <c r="BH155" s="1"/>
      <c r="BI155" s="1"/>
      <c r="BJ155" s="1"/>
      <c r="BK155" s="60"/>
      <c r="BL155" s="1"/>
      <c r="BM155" s="1"/>
      <c r="BN155" s="1"/>
      <c r="BO155" s="1"/>
      <c r="BP155" s="1"/>
      <c r="BQ155" s="1"/>
    </row>
    <row r="156" spans="1:69" s="2" customFormat="1" x14ac:dyDescent="0.3">
      <c r="A156" s="1"/>
      <c r="B156" s="6"/>
      <c r="C156" s="6"/>
      <c r="D156" s="6"/>
      <c r="E156" s="6"/>
      <c r="W156" s="21"/>
      <c r="Y156" s="21"/>
      <c r="AF156" s="21"/>
      <c r="AG156" s="21"/>
      <c r="AH156" s="21"/>
      <c r="AI156" s="21"/>
      <c r="AM156" s="6"/>
      <c r="AV156" s="24"/>
      <c r="AY156" s="5"/>
      <c r="AZ156" s="5"/>
      <c r="BA156" s="4"/>
      <c r="BB156" s="3"/>
      <c r="BC156" s="3"/>
      <c r="BE156" s="1"/>
      <c r="BF156" s="1"/>
      <c r="BG156" s="1"/>
      <c r="BH156" s="1"/>
      <c r="BI156" s="1"/>
      <c r="BJ156" s="1"/>
      <c r="BK156" s="60"/>
      <c r="BL156" s="1"/>
      <c r="BM156" s="1"/>
      <c r="BN156" s="1"/>
      <c r="BO156" s="1"/>
      <c r="BP156" s="1"/>
      <c r="BQ156" s="1"/>
    </row>
    <row r="157" spans="1:69" s="2" customFormat="1" x14ac:dyDescent="0.3">
      <c r="A157" s="1"/>
      <c r="B157" s="6"/>
      <c r="C157" s="6"/>
      <c r="D157" s="6"/>
      <c r="E157" s="6"/>
      <c r="W157" s="21"/>
      <c r="Y157" s="21"/>
      <c r="AF157" s="21"/>
      <c r="AG157" s="21"/>
      <c r="AH157" s="21"/>
      <c r="AI157" s="21"/>
      <c r="AM157" s="6"/>
      <c r="AV157" s="24"/>
      <c r="AY157" s="5"/>
      <c r="AZ157" s="5"/>
      <c r="BA157" s="4"/>
      <c r="BB157" s="3"/>
      <c r="BC157" s="3"/>
      <c r="BE157" s="1"/>
      <c r="BF157" s="1"/>
      <c r="BG157" s="1"/>
      <c r="BH157" s="1"/>
      <c r="BI157" s="1"/>
      <c r="BJ157" s="1"/>
      <c r="BK157" s="60"/>
      <c r="BL157" s="1"/>
      <c r="BM157" s="1"/>
      <c r="BN157" s="1"/>
      <c r="BO157" s="1"/>
      <c r="BP157" s="1"/>
      <c r="BQ157" s="1"/>
    </row>
    <row r="158" spans="1:69" s="2" customFormat="1" x14ac:dyDescent="0.3">
      <c r="A158" s="1"/>
      <c r="B158" s="6"/>
      <c r="C158" s="6"/>
      <c r="D158" s="6"/>
      <c r="E158" s="6"/>
      <c r="W158" s="21"/>
      <c r="Y158" s="21"/>
      <c r="AF158" s="21"/>
      <c r="AG158" s="21"/>
      <c r="AH158" s="21"/>
      <c r="AI158" s="21"/>
      <c r="AM158" s="6"/>
      <c r="AV158" s="24"/>
      <c r="AY158" s="5"/>
      <c r="AZ158" s="5"/>
      <c r="BA158" s="4"/>
      <c r="BB158" s="3"/>
      <c r="BC158" s="3"/>
      <c r="BE158" s="1"/>
      <c r="BF158" s="1"/>
      <c r="BG158" s="1"/>
      <c r="BH158" s="1"/>
      <c r="BI158" s="1"/>
      <c r="BJ158" s="1"/>
      <c r="BK158" s="60"/>
      <c r="BL158" s="1"/>
      <c r="BM158" s="1"/>
      <c r="BN158" s="1"/>
      <c r="BO158" s="1"/>
      <c r="BP158" s="1"/>
      <c r="BQ158" s="1"/>
    </row>
    <row r="159" spans="1:69" s="2" customFormat="1" x14ac:dyDescent="0.3">
      <c r="A159" s="1"/>
      <c r="B159" s="6"/>
      <c r="C159" s="6"/>
      <c r="D159" s="6"/>
      <c r="E159" s="6"/>
      <c r="W159" s="21"/>
      <c r="Y159" s="21"/>
      <c r="AF159" s="21"/>
      <c r="AG159" s="21"/>
      <c r="AH159" s="21"/>
      <c r="AI159" s="21"/>
      <c r="AM159" s="6"/>
      <c r="AV159" s="24"/>
      <c r="AY159" s="5"/>
      <c r="AZ159" s="5"/>
      <c r="BA159" s="4"/>
      <c r="BB159" s="3"/>
      <c r="BC159" s="3"/>
      <c r="BE159" s="1"/>
      <c r="BF159" s="1"/>
      <c r="BG159" s="1"/>
      <c r="BH159" s="1"/>
      <c r="BI159" s="1"/>
      <c r="BJ159" s="1"/>
      <c r="BK159" s="60"/>
      <c r="BL159" s="1"/>
      <c r="BM159" s="1"/>
      <c r="BN159" s="1"/>
      <c r="BO159" s="1"/>
      <c r="BP159" s="1"/>
      <c r="BQ159" s="1"/>
    </row>
    <row r="160" spans="1:69" s="2" customFormat="1" x14ac:dyDescent="0.3">
      <c r="A160" s="1"/>
      <c r="B160" s="6"/>
      <c r="C160" s="6"/>
      <c r="D160" s="6"/>
      <c r="E160" s="6"/>
      <c r="W160" s="21"/>
      <c r="Y160" s="21"/>
      <c r="AF160" s="21"/>
      <c r="AG160" s="21"/>
      <c r="AH160" s="21"/>
      <c r="AI160" s="21"/>
      <c r="AM160" s="6"/>
      <c r="AV160" s="24"/>
      <c r="AY160" s="5"/>
      <c r="AZ160" s="5"/>
      <c r="BA160" s="4"/>
      <c r="BB160" s="3"/>
      <c r="BC160" s="3"/>
      <c r="BE160" s="1"/>
      <c r="BF160" s="1"/>
      <c r="BG160" s="1"/>
      <c r="BH160" s="1"/>
      <c r="BI160" s="1"/>
      <c r="BJ160" s="1"/>
      <c r="BK160" s="60"/>
      <c r="BL160" s="1"/>
      <c r="BM160" s="1"/>
      <c r="BN160" s="1"/>
      <c r="BO160" s="1"/>
      <c r="BP160" s="1"/>
      <c r="BQ160" s="1"/>
    </row>
    <row r="161" spans="1:69" s="2" customFormat="1" x14ac:dyDescent="0.3">
      <c r="A161" s="1"/>
      <c r="B161" s="6"/>
      <c r="C161" s="6"/>
      <c r="D161" s="6"/>
      <c r="E161" s="6"/>
      <c r="W161" s="21"/>
      <c r="Y161" s="21"/>
      <c r="AF161" s="21"/>
      <c r="AG161" s="21"/>
      <c r="AH161" s="21"/>
      <c r="AI161" s="21"/>
      <c r="AM161" s="6"/>
      <c r="AV161" s="24"/>
      <c r="AY161" s="5"/>
      <c r="AZ161" s="5"/>
      <c r="BA161" s="4"/>
      <c r="BB161" s="3"/>
      <c r="BC161" s="3"/>
      <c r="BE161" s="1"/>
      <c r="BF161" s="1"/>
      <c r="BG161" s="1"/>
      <c r="BH161" s="1"/>
      <c r="BI161" s="1"/>
      <c r="BJ161" s="1"/>
      <c r="BK161" s="60"/>
      <c r="BL161" s="1"/>
      <c r="BM161" s="1"/>
      <c r="BN161" s="1"/>
      <c r="BO161" s="1"/>
      <c r="BP161" s="1"/>
      <c r="BQ161" s="1"/>
    </row>
    <row r="162" spans="1:69" s="2" customFormat="1" x14ac:dyDescent="0.3">
      <c r="A162" s="1"/>
      <c r="B162" s="6"/>
      <c r="C162" s="6"/>
      <c r="D162" s="6"/>
      <c r="E162" s="6"/>
      <c r="W162" s="21"/>
      <c r="Y162" s="21"/>
      <c r="AF162" s="21"/>
      <c r="AG162" s="21"/>
      <c r="AH162" s="21"/>
      <c r="AI162" s="21"/>
      <c r="AM162" s="6"/>
      <c r="AV162" s="24"/>
      <c r="AY162" s="5"/>
      <c r="AZ162" s="5"/>
      <c r="BA162" s="4"/>
      <c r="BB162" s="3"/>
      <c r="BC162" s="3"/>
      <c r="BE162" s="1"/>
      <c r="BF162" s="1"/>
      <c r="BG162" s="1"/>
      <c r="BH162" s="1"/>
      <c r="BI162" s="1"/>
      <c r="BJ162" s="1"/>
      <c r="BK162" s="60"/>
      <c r="BL162" s="1"/>
      <c r="BM162" s="1"/>
      <c r="BN162" s="1"/>
      <c r="BO162" s="1"/>
      <c r="BP162" s="1"/>
      <c r="BQ162" s="1"/>
    </row>
    <row r="163" spans="1:69" s="2" customFormat="1" x14ac:dyDescent="0.3">
      <c r="A163" s="1"/>
      <c r="B163" s="6"/>
      <c r="C163" s="6"/>
      <c r="D163" s="6"/>
      <c r="E163" s="6"/>
      <c r="W163" s="21"/>
      <c r="Y163" s="21"/>
      <c r="AF163" s="21"/>
      <c r="AG163" s="21"/>
      <c r="AH163" s="21"/>
      <c r="AI163" s="21"/>
      <c r="AM163" s="6"/>
      <c r="AV163" s="24"/>
      <c r="AY163" s="5"/>
      <c r="AZ163" s="5"/>
      <c r="BA163" s="4"/>
      <c r="BB163" s="3"/>
      <c r="BC163" s="3"/>
      <c r="BE163" s="1"/>
      <c r="BF163" s="1"/>
      <c r="BG163" s="1"/>
      <c r="BH163" s="1"/>
      <c r="BI163" s="1"/>
      <c r="BJ163" s="1"/>
      <c r="BK163" s="60"/>
      <c r="BL163" s="1"/>
      <c r="BM163" s="1"/>
      <c r="BN163" s="1"/>
      <c r="BO163" s="1"/>
      <c r="BP163" s="1"/>
      <c r="BQ163" s="1"/>
    </row>
    <row r="164" spans="1:69" s="2" customFormat="1" x14ac:dyDescent="0.3">
      <c r="A164" s="1"/>
      <c r="B164" s="6"/>
      <c r="C164" s="6"/>
      <c r="D164" s="6"/>
      <c r="E164" s="6"/>
      <c r="W164" s="21"/>
      <c r="Y164" s="21"/>
      <c r="AF164" s="21"/>
      <c r="AG164" s="21"/>
      <c r="AH164" s="21"/>
      <c r="AI164" s="21"/>
      <c r="AM164" s="6"/>
      <c r="AV164" s="24"/>
      <c r="AY164" s="5"/>
      <c r="AZ164" s="5"/>
      <c r="BA164" s="4"/>
      <c r="BB164" s="3"/>
      <c r="BC164" s="3"/>
      <c r="BE164" s="1"/>
      <c r="BF164" s="1"/>
      <c r="BG164" s="1"/>
      <c r="BH164" s="1"/>
      <c r="BI164" s="1"/>
      <c r="BJ164" s="1"/>
      <c r="BK164" s="60"/>
      <c r="BL164" s="1"/>
      <c r="BM164" s="1"/>
      <c r="BN164" s="1"/>
      <c r="BO164" s="1"/>
      <c r="BP164" s="1"/>
      <c r="BQ164" s="1"/>
    </row>
    <row r="165" spans="1:69" s="2" customFormat="1" x14ac:dyDescent="0.3">
      <c r="A165" s="1"/>
      <c r="B165" s="6"/>
      <c r="C165" s="6"/>
      <c r="D165" s="6"/>
      <c r="E165" s="6"/>
      <c r="W165" s="21"/>
      <c r="Y165" s="21"/>
      <c r="AF165" s="21"/>
      <c r="AG165" s="21"/>
      <c r="AH165" s="21"/>
      <c r="AI165" s="21"/>
      <c r="AM165" s="6"/>
      <c r="AV165" s="24"/>
      <c r="AY165" s="5"/>
      <c r="AZ165" s="5"/>
      <c r="BA165" s="4"/>
      <c r="BB165" s="3"/>
      <c r="BC165" s="3"/>
      <c r="BE165" s="1"/>
      <c r="BF165" s="1"/>
      <c r="BG165" s="1"/>
      <c r="BH165" s="1"/>
      <c r="BI165" s="1"/>
      <c r="BJ165" s="1"/>
      <c r="BK165" s="60"/>
      <c r="BL165" s="1"/>
      <c r="BM165" s="1"/>
      <c r="BN165" s="1"/>
      <c r="BO165" s="1"/>
      <c r="BP165" s="1"/>
      <c r="BQ165" s="1"/>
    </row>
    <row r="166" spans="1:69" s="2" customFormat="1" x14ac:dyDescent="0.3">
      <c r="A166" s="1"/>
      <c r="B166" s="6"/>
      <c r="C166" s="6"/>
      <c r="D166" s="6"/>
      <c r="E166" s="6"/>
      <c r="W166" s="21"/>
      <c r="Y166" s="21"/>
      <c r="AF166" s="21"/>
      <c r="AG166" s="21"/>
      <c r="AH166" s="21"/>
      <c r="AI166" s="21"/>
      <c r="AM166" s="6"/>
      <c r="AV166" s="24"/>
      <c r="AY166" s="5"/>
      <c r="AZ166" s="5"/>
      <c r="BA166" s="4"/>
      <c r="BB166" s="3"/>
      <c r="BC166" s="3"/>
      <c r="BE166" s="1"/>
      <c r="BF166" s="1"/>
      <c r="BG166" s="1"/>
      <c r="BH166" s="1"/>
      <c r="BI166" s="1"/>
      <c r="BJ166" s="1"/>
      <c r="BK166" s="60"/>
      <c r="BL166" s="1"/>
      <c r="BM166" s="1"/>
      <c r="BN166" s="1"/>
      <c r="BO166" s="1"/>
      <c r="BP166" s="1"/>
      <c r="BQ166" s="1"/>
    </row>
    <row r="167" spans="1:69" s="2" customFormat="1" x14ac:dyDescent="0.3">
      <c r="A167" s="1"/>
      <c r="B167" s="6"/>
      <c r="C167" s="6"/>
      <c r="D167" s="6"/>
      <c r="E167" s="6"/>
      <c r="W167" s="21"/>
      <c r="Y167" s="21"/>
      <c r="AF167" s="21"/>
      <c r="AG167" s="21"/>
      <c r="AH167" s="21"/>
      <c r="AI167" s="21"/>
      <c r="AM167" s="6"/>
      <c r="AV167" s="24"/>
      <c r="AY167" s="5"/>
      <c r="AZ167" s="5"/>
      <c r="BA167" s="4"/>
      <c r="BB167" s="3"/>
      <c r="BC167" s="3"/>
      <c r="BE167" s="1"/>
      <c r="BF167" s="1"/>
      <c r="BG167" s="1"/>
      <c r="BH167" s="1"/>
      <c r="BI167" s="1"/>
      <c r="BJ167" s="1"/>
      <c r="BK167" s="60"/>
      <c r="BL167" s="1"/>
      <c r="BM167" s="1"/>
      <c r="BN167" s="1"/>
      <c r="BO167" s="1"/>
      <c r="BP167" s="1"/>
      <c r="BQ167" s="1"/>
    </row>
    <row r="168" spans="1:69" s="2" customFormat="1" x14ac:dyDescent="0.3">
      <c r="A168" s="1"/>
      <c r="B168" s="6"/>
      <c r="C168" s="6"/>
      <c r="D168" s="6"/>
      <c r="E168" s="6"/>
      <c r="W168" s="21"/>
      <c r="Y168" s="21"/>
      <c r="AF168" s="21"/>
      <c r="AG168" s="21"/>
      <c r="AH168" s="21"/>
      <c r="AI168" s="21"/>
      <c r="AM168" s="6"/>
      <c r="AV168" s="24"/>
      <c r="AY168" s="5"/>
      <c r="AZ168" s="5"/>
      <c r="BA168" s="4"/>
      <c r="BB168" s="3"/>
      <c r="BC168" s="3"/>
      <c r="BE168" s="1"/>
      <c r="BF168" s="1"/>
      <c r="BG168" s="1"/>
      <c r="BH168" s="1"/>
      <c r="BI168" s="1"/>
      <c r="BJ168" s="1"/>
      <c r="BK168" s="60"/>
      <c r="BL168" s="1"/>
      <c r="BM168" s="1"/>
      <c r="BN168" s="1"/>
      <c r="BO168" s="1"/>
      <c r="BP168" s="1"/>
      <c r="BQ168" s="1"/>
    </row>
    <row r="169" spans="1:69" s="2" customFormat="1" x14ac:dyDescent="0.3">
      <c r="A169" s="1"/>
      <c r="B169" s="6"/>
      <c r="C169" s="6"/>
      <c r="D169" s="6"/>
      <c r="E169" s="6"/>
      <c r="W169" s="21"/>
      <c r="Y169" s="21"/>
      <c r="AF169" s="21"/>
      <c r="AG169" s="21"/>
      <c r="AH169" s="21"/>
      <c r="AI169" s="21"/>
      <c r="AM169" s="6"/>
      <c r="AV169" s="24"/>
      <c r="AY169" s="5"/>
      <c r="AZ169" s="5"/>
      <c r="BA169" s="4"/>
      <c r="BB169" s="3"/>
      <c r="BC169" s="3"/>
      <c r="BE169" s="1"/>
      <c r="BF169" s="1"/>
      <c r="BG169" s="1"/>
      <c r="BH169" s="1"/>
      <c r="BI169" s="1"/>
      <c r="BJ169" s="1"/>
      <c r="BK169" s="60"/>
      <c r="BL169" s="1"/>
      <c r="BM169" s="1"/>
      <c r="BN169" s="1"/>
      <c r="BO169" s="1"/>
      <c r="BP169" s="1"/>
      <c r="BQ169" s="1"/>
    </row>
    <row r="170" spans="1:69" s="2" customFormat="1" x14ac:dyDescent="0.3">
      <c r="A170" s="1"/>
      <c r="B170" s="6"/>
      <c r="C170" s="6"/>
      <c r="D170" s="6"/>
      <c r="E170" s="6"/>
      <c r="W170" s="21"/>
      <c r="Y170" s="21"/>
      <c r="AF170" s="21"/>
      <c r="AG170" s="21"/>
      <c r="AH170" s="21"/>
      <c r="AI170" s="21"/>
      <c r="AM170" s="6"/>
      <c r="AV170" s="24"/>
      <c r="AY170" s="5"/>
      <c r="AZ170" s="5"/>
      <c r="BA170" s="4"/>
      <c r="BB170" s="3"/>
      <c r="BC170" s="3"/>
      <c r="BE170" s="1"/>
      <c r="BF170" s="1"/>
      <c r="BG170" s="1"/>
      <c r="BH170" s="1"/>
      <c r="BI170" s="1"/>
      <c r="BJ170" s="1"/>
      <c r="BK170" s="60"/>
      <c r="BL170" s="1"/>
      <c r="BM170" s="1"/>
      <c r="BN170" s="1"/>
      <c r="BO170" s="1"/>
      <c r="BP170" s="1"/>
      <c r="BQ170" s="1"/>
    </row>
    <row r="171" spans="1:69" s="2" customFormat="1" x14ac:dyDescent="0.3">
      <c r="A171" s="1"/>
      <c r="B171" s="6"/>
      <c r="C171" s="6"/>
      <c r="D171" s="6"/>
      <c r="E171" s="6"/>
      <c r="W171" s="21"/>
      <c r="Y171" s="21"/>
      <c r="AF171" s="21"/>
      <c r="AG171" s="21"/>
      <c r="AH171" s="21"/>
      <c r="AI171" s="21"/>
      <c r="AM171" s="6"/>
      <c r="AV171" s="24"/>
      <c r="AY171" s="5"/>
      <c r="AZ171" s="5"/>
      <c r="BA171" s="4"/>
      <c r="BB171" s="3"/>
      <c r="BC171" s="3"/>
      <c r="BE171" s="1"/>
      <c r="BF171" s="1"/>
      <c r="BG171" s="1"/>
      <c r="BH171" s="1"/>
      <c r="BI171" s="1"/>
      <c r="BJ171" s="1"/>
      <c r="BK171" s="60"/>
      <c r="BL171" s="1"/>
      <c r="BM171" s="1"/>
      <c r="BN171" s="1"/>
      <c r="BO171" s="1"/>
      <c r="BP171" s="1"/>
      <c r="BQ171" s="1"/>
    </row>
    <row r="172" spans="1:69" s="2" customFormat="1" x14ac:dyDescent="0.3">
      <c r="A172" s="1"/>
      <c r="B172" s="6"/>
      <c r="C172" s="6"/>
      <c r="D172" s="6"/>
      <c r="E172" s="6"/>
      <c r="W172" s="21"/>
      <c r="Y172" s="21"/>
      <c r="AF172" s="21"/>
      <c r="AG172" s="21"/>
      <c r="AH172" s="21"/>
      <c r="AI172" s="21"/>
      <c r="AM172" s="6"/>
      <c r="AV172" s="24"/>
      <c r="AY172" s="5"/>
      <c r="AZ172" s="5"/>
      <c r="BA172" s="4"/>
      <c r="BB172" s="3"/>
      <c r="BC172" s="3"/>
      <c r="BE172" s="1"/>
      <c r="BF172" s="1"/>
      <c r="BG172" s="1"/>
      <c r="BH172" s="1"/>
      <c r="BI172" s="1"/>
      <c r="BJ172" s="1"/>
      <c r="BK172" s="60"/>
      <c r="BL172" s="1"/>
      <c r="BM172" s="1"/>
      <c r="BN172" s="1"/>
      <c r="BO172" s="1"/>
      <c r="BP172" s="1"/>
      <c r="BQ172" s="1"/>
    </row>
    <row r="173" spans="1:69" s="2" customFormat="1" x14ac:dyDescent="0.3">
      <c r="A173" s="1"/>
      <c r="B173" s="6"/>
      <c r="C173" s="6"/>
      <c r="D173" s="6"/>
      <c r="E173" s="6"/>
      <c r="W173" s="21"/>
      <c r="Y173" s="21"/>
      <c r="AF173" s="21"/>
      <c r="AG173" s="21"/>
      <c r="AH173" s="21"/>
      <c r="AI173" s="21"/>
      <c r="AM173" s="6"/>
      <c r="AV173" s="24"/>
      <c r="AY173" s="5"/>
      <c r="AZ173" s="5"/>
      <c r="BA173" s="4"/>
      <c r="BB173" s="3"/>
      <c r="BC173" s="3"/>
      <c r="BE173" s="1"/>
      <c r="BF173" s="1"/>
      <c r="BG173" s="1"/>
      <c r="BH173" s="1"/>
      <c r="BI173" s="1"/>
      <c r="BJ173" s="1"/>
      <c r="BK173" s="60"/>
      <c r="BL173" s="1"/>
      <c r="BM173" s="1"/>
      <c r="BN173" s="1"/>
      <c r="BO173" s="1"/>
      <c r="BP173" s="1"/>
      <c r="BQ173" s="1"/>
    </row>
    <row r="174" spans="1:69" s="2" customFormat="1" x14ac:dyDescent="0.3">
      <c r="A174" s="1"/>
      <c r="B174" s="6"/>
      <c r="C174" s="6"/>
      <c r="D174" s="6"/>
      <c r="E174" s="6"/>
      <c r="W174" s="21"/>
      <c r="Y174" s="21"/>
      <c r="AF174" s="21"/>
      <c r="AG174" s="21"/>
      <c r="AH174" s="21"/>
      <c r="AI174" s="21"/>
      <c r="AM174" s="6"/>
      <c r="AV174" s="24"/>
      <c r="AY174" s="5"/>
      <c r="AZ174" s="5"/>
      <c r="BA174" s="4"/>
      <c r="BB174" s="3"/>
      <c r="BC174" s="3"/>
      <c r="BE174" s="1"/>
      <c r="BF174" s="1"/>
      <c r="BG174" s="1"/>
      <c r="BH174" s="1"/>
      <c r="BI174" s="1"/>
      <c r="BJ174" s="1"/>
      <c r="BK174" s="60"/>
      <c r="BL174" s="1"/>
      <c r="BM174" s="1"/>
      <c r="BN174" s="1"/>
      <c r="BO174" s="1"/>
      <c r="BP174" s="1"/>
      <c r="BQ174" s="1"/>
    </row>
    <row r="175" spans="1:69" s="2" customFormat="1" x14ac:dyDescent="0.3">
      <c r="A175" s="1"/>
      <c r="B175" s="6"/>
      <c r="C175" s="6"/>
      <c r="D175" s="6"/>
      <c r="E175" s="6"/>
      <c r="W175" s="21"/>
      <c r="Y175" s="21"/>
      <c r="AF175" s="21"/>
      <c r="AG175" s="21"/>
      <c r="AH175" s="21"/>
      <c r="AI175" s="21"/>
      <c r="AM175" s="6"/>
      <c r="AV175" s="24"/>
      <c r="AY175" s="5"/>
      <c r="AZ175" s="5"/>
      <c r="BA175" s="4"/>
      <c r="BB175" s="3"/>
      <c r="BC175" s="3"/>
      <c r="BE175" s="1"/>
      <c r="BF175" s="1"/>
      <c r="BG175" s="1"/>
      <c r="BH175" s="1"/>
      <c r="BI175" s="1"/>
      <c r="BJ175" s="1"/>
      <c r="BK175" s="60"/>
      <c r="BL175" s="1"/>
      <c r="BM175" s="1"/>
      <c r="BN175" s="1"/>
      <c r="BO175" s="1"/>
      <c r="BP175" s="1"/>
      <c r="BQ175" s="1"/>
    </row>
    <row r="176" spans="1:69" s="2" customFormat="1" x14ac:dyDescent="0.3">
      <c r="A176" s="1"/>
      <c r="B176" s="6"/>
      <c r="C176" s="6"/>
      <c r="D176" s="6"/>
      <c r="E176" s="6"/>
      <c r="W176" s="21"/>
      <c r="Y176" s="21"/>
      <c r="AF176" s="21"/>
      <c r="AG176" s="21"/>
      <c r="AH176" s="21"/>
      <c r="AI176" s="21"/>
      <c r="AM176" s="6"/>
      <c r="AV176" s="24"/>
      <c r="AY176" s="5"/>
      <c r="AZ176" s="5"/>
      <c r="BA176" s="4"/>
      <c r="BB176" s="3"/>
      <c r="BC176" s="3"/>
      <c r="BE176" s="1"/>
      <c r="BF176" s="1"/>
      <c r="BG176" s="1"/>
      <c r="BH176" s="1"/>
      <c r="BI176" s="1"/>
      <c r="BJ176" s="1"/>
      <c r="BK176" s="60"/>
      <c r="BL176" s="1"/>
      <c r="BM176" s="1"/>
      <c r="BN176" s="1"/>
      <c r="BO176" s="1"/>
      <c r="BP176" s="1"/>
      <c r="BQ176" s="1"/>
    </row>
    <row r="177" spans="1:69" s="2" customFormat="1" x14ac:dyDescent="0.3">
      <c r="A177" s="1"/>
      <c r="B177" s="6"/>
      <c r="C177" s="6"/>
      <c r="D177" s="6"/>
      <c r="E177" s="6"/>
      <c r="W177" s="21"/>
      <c r="Y177" s="21"/>
      <c r="AF177" s="21"/>
      <c r="AG177" s="21"/>
      <c r="AH177" s="21"/>
      <c r="AI177" s="21"/>
      <c r="AM177" s="6"/>
      <c r="AV177" s="24"/>
      <c r="AY177" s="5"/>
      <c r="AZ177" s="5"/>
      <c r="BA177" s="4"/>
      <c r="BB177" s="3"/>
      <c r="BC177" s="3"/>
      <c r="BE177" s="1"/>
      <c r="BF177" s="1"/>
      <c r="BG177" s="1"/>
      <c r="BH177" s="1"/>
      <c r="BI177" s="1"/>
      <c r="BJ177" s="1"/>
      <c r="BK177" s="60"/>
      <c r="BL177" s="1"/>
      <c r="BM177" s="1"/>
      <c r="BN177" s="1"/>
      <c r="BO177" s="1"/>
      <c r="BP177" s="1"/>
      <c r="BQ177" s="1"/>
    </row>
    <row r="178" spans="1:69" s="2" customFormat="1" x14ac:dyDescent="0.3">
      <c r="A178" s="1"/>
      <c r="B178" s="6"/>
      <c r="C178" s="6"/>
      <c r="D178" s="6"/>
      <c r="E178" s="6"/>
      <c r="W178" s="21"/>
      <c r="Y178" s="21"/>
      <c r="AF178" s="21"/>
      <c r="AG178" s="21"/>
      <c r="AH178" s="21"/>
      <c r="AI178" s="21"/>
      <c r="AM178" s="6"/>
      <c r="AV178" s="24"/>
      <c r="AY178" s="5"/>
      <c r="AZ178" s="5"/>
      <c r="BA178" s="4"/>
      <c r="BB178" s="3"/>
      <c r="BC178" s="3"/>
      <c r="BE178" s="1"/>
      <c r="BF178" s="1"/>
      <c r="BG178" s="1"/>
      <c r="BH178" s="1"/>
      <c r="BI178" s="1"/>
      <c r="BJ178" s="1"/>
      <c r="BK178" s="60"/>
      <c r="BL178" s="1"/>
      <c r="BM178" s="1"/>
      <c r="BN178" s="1"/>
      <c r="BO178" s="1"/>
      <c r="BP178" s="1"/>
      <c r="BQ178" s="1"/>
    </row>
    <row r="179" spans="1:69" s="2" customFormat="1" x14ac:dyDescent="0.3">
      <c r="A179" s="1"/>
      <c r="B179" s="6"/>
      <c r="C179" s="6"/>
      <c r="D179" s="6"/>
      <c r="E179" s="6"/>
      <c r="W179" s="21"/>
      <c r="Y179" s="21"/>
      <c r="AF179" s="21"/>
      <c r="AG179" s="21"/>
      <c r="AH179" s="21"/>
      <c r="AI179" s="21"/>
      <c r="AM179" s="6"/>
      <c r="AV179" s="24"/>
      <c r="AY179" s="5"/>
      <c r="AZ179" s="5"/>
      <c r="BA179" s="4"/>
      <c r="BB179" s="3"/>
      <c r="BC179" s="3"/>
      <c r="BE179" s="1"/>
      <c r="BF179" s="1"/>
      <c r="BG179" s="1"/>
      <c r="BH179" s="1"/>
      <c r="BI179" s="1"/>
      <c r="BJ179" s="1"/>
      <c r="BK179" s="60"/>
      <c r="BL179" s="1"/>
      <c r="BM179" s="1"/>
      <c r="BN179" s="1"/>
      <c r="BO179" s="1"/>
      <c r="BP179" s="1"/>
      <c r="BQ179" s="1"/>
    </row>
    <row r="180" spans="1:69" s="2" customFormat="1" x14ac:dyDescent="0.3">
      <c r="A180" s="1"/>
      <c r="B180" s="6"/>
      <c r="C180" s="6"/>
      <c r="D180" s="6"/>
      <c r="E180" s="6"/>
      <c r="W180" s="21"/>
      <c r="Y180" s="21"/>
      <c r="AF180" s="21"/>
      <c r="AG180" s="21"/>
      <c r="AH180" s="21"/>
      <c r="AI180" s="21"/>
      <c r="AM180" s="6"/>
      <c r="AV180" s="24"/>
      <c r="AY180" s="5"/>
      <c r="AZ180" s="5"/>
      <c r="BA180" s="4"/>
      <c r="BB180" s="3"/>
      <c r="BC180" s="3"/>
      <c r="BE180" s="1"/>
      <c r="BF180" s="1"/>
      <c r="BG180" s="1"/>
      <c r="BH180" s="1"/>
      <c r="BI180" s="1"/>
      <c r="BJ180" s="1"/>
      <c r="BK180" s="60"/>
      <c r="BL180" s="1"/>
      <c r="BM180" s="1"/>
      <c r="BN180" s="1"/>
      <c r="BO180" s="1"/>
      <c r="BP180" s="1"/>
      <c r="BQ180" s="1"/>
    </row>
    <row r="181" spans="1:69" s="2" customFormat="1" x14ac:dyDescent="0.3">
      <c r="A181" s="1"/>
      <c r="B181" s="6"/>
      <c r="C181" s="6"/>
      <c r="D181" s="6"/>
      <c r="E181" s="6"/>
      <c r="W181" s="21"/>
      <c r="Y181" s="21"/>
      <c r="AF181" s="21"/>
      <c r="AG181" s="21"/>
      <c r="AH181" s="21"/>
      <c r="AI181" s="21"/>
      <c r="AM181" s="6"/>
      <c r="AV181" s="24"/>
      <c r="AY181" s="5"/>
      <c r="AZ181" s="5"/>
      <c r="BA181" s="4"/>
      <c r="BB181" s="3"/>
      <c r="BC181" s="3"/>
      <c r="BE181" s="1"/>
      <c r="BF181" s="1"/>
      <c r="BG181" s="1"/>
      <c r="BH181" s="1"/>
      <c r="BI181" s="1"/>
      <c r="BJ181" s="1"/>
      <c r="BK181" s="60"/>
      <c r="BL181" s="1"/>
      <c r="BM181" s="1"/>
      <c r="BN181" s="1"/>
      <c r="BO181" s="1"/>
      <c r="BP181" s="1"/>
      <c r="BQ181" s="1"/>
    </row>
    <row r="182" spans="1:69" s="2" customFormat="1" x14ac:dyDescent="0.3">
      <c r="A182" s="1"/>
      <c r="B182" s="6"/>
      <c r="C182" s="6"/>
      <c r="D182" s="6"/>
      <c r="E182" s="6"/>
      <c r="W182" s="21"/>
      <c r="Y182" s="21"/>
      <c r="AF182" s="21"/>
      <c r="AG182" s="21"/>
      <c r="AH182" s="21"/>
      <c r="AI182" s="21"/>
      <c r="AM182" s="6"/>
      <c r="AV182" s="24"/>
      <c r="AY182" s="5"/>
      <c r="AZ182" s="5"/>
      <c r="BA182" s="4"/>
      <c r="BB182" s="3"/>
      <c r="BC182" s="3"/>
      <c r="BE182" s="1"/>
      <c r="BF182" s="1"/>
      <c r="BG182" s="1"/>
      <c r="BH182" s="1"/>
      <c r="BI182" s="1"/>
      <c r="BJ182" s="1"/>
      <c r="BK182" s="60"/>
      <c r="BL182" s="1"/>
      <c r="BM182" s="1"/>
      <c r="BN182" s="1"/>
      <c r="BO182" s="1"/>
      <c r="BP182" s="1"/>
      <c r="BQ182" s="1"/>
    </row>
    <row r="183" spans="1:69" s="2" customFormat="1" x14ac:dyDescent="0.3">
      <c r="A183" s="1"/>
      <c r="B183" s="6"/>
      <c r="C183" s="6"/>
      <c r="D183" s="6"/>
      <c r="E183" s="6"/>
      <c r="W183" s="21"/>
      <c r="Y183" s="21"/>
      <c r="AF183" s="21"/>
      <c r="AG183" s="21"/>
      <c r="AH183" s="21"/>
      <c r="AI183" s="21"/>
      <c r="AM183" s="6"/>
      <c r="AV183" s="24"/>
      <c r="AY183" s="5"/>
      <c r="AZ183" s="5"/>
      <c r="BA183" s="4"/>
      <c r="BB183" s="3"/>
      <c r="BC183" s="3"/>
      <c r="BE183" s="1"/>
      <c r="BF183" s="1"/>
      <c r="BG183" s="1"/>
      <c r="BH183" s="1"/>
      <c r="BI183" s="1"/>
      <c r="BJ183" s="1"/>
      <c r="BK183" s="60"/>
      <c r="BL183" s="1"/>
      <c r="BM183" s="1"/>
      <c r="BN183" s="1"/>
      <c r="BO183" s="1"/>
      <c r="BP183" s="1"/>
      <c r="BQ183" s="1"/>
    </row>
    <row r="184" spans="1:69" s="2" customFormat="1" x14ac:dyDescent="0.3">
      <c r="A184" s="1"/>
      <c r="B184" s="6"/>
      <c r="C184" s="6"/>
      <c r="D184" s="6"/>
      <c r="E184" s="6"/>
      <c r="W184" s="21"/>
      <c r="Y184" s="21"/>
      <c r="AF184" s="21"/>
      <c r="AG184" s="21"/>
      <c r="AH184" s="21"/>
      <c r="AI184" s="21"/>
      <c r="AM184" s="6"/>
      <c r="AV184" s="24"/>
      <c r="AY184" s="5"/>
      <c r="AZ184" s="5"/>
      <c r="BA184" s="4"/>
      <c r="BB184" s="3"/>
      <c r="BC184" s="3"/>
      <c r="BE184" s="1"/>
      <c r="BF184" s="1"/>
      <c r="BG184" s="1"/>
      <c r="BH184" s="1"/>
      <c r="BI184" s="1"/>
      <c r="BJ184" s="1"/>
      <c r="BK184" s="60"/>
      <c r="BL184" s="1"/>
      <c r="BM184" s="1"/>
      <c r="BN184" s="1"/>
      <c r="BO184" s="1"/>
      <c r="BP184" s="1"/>
      <c r="BQ184" s="1"/>
    </row>
    <row r="185" spans="1:69" s="2" customFormat="1" x14ac:dyDescent="0.3">
      <c r="A185" s="1"/>
      <c r="B185" s="6"/>
      <c r="C185" s="6"/>
      <c r="D185" s="6"/>
      <c r="E185" s="6"/>
      <c r="W185" s="21"/>
      <c r="Y185" s="21"/>
      <c r="AF185" s="21"/>
      <c r="AG185" s="21"/>
      <c r="AH185" s="21"/>
      <c r="AI185" s="21"/>
      <c r="AM185" s="6"/>
      <c r="AV185" s="24"/>
      <c r="AY185" s="5"/>
      <c r="AZ185" s="5"/>
      <c r="BA185" s="4"/>
      <c r="BB185" s="3"/>
      <c r="BC185" s="3"/>
      <c r="BE185" s="1"/>
      <c r="BF185" s="1"/>
      <c r="BG185" s="1"/>
      <c r="BH185" s="1"/>
      <c r="BI185" s="1"/>
      <c r="BJ185" s="1"/>
      <c r="BK185" s="60"/>
      <c r="BL185" s="1"/>
      <c r="BM185" s="1"/>
      <c r="BN185" s="1"/>
      <c r="BO185" s="1"/>
      <c r="BP185" s="1"/>
      <c r="BQ185" s="1"/>
    </row>
    <row r="186" spans="1:69" s="2" customFormat="1" x14ac:dyDescent="0.3">
      <c r="A186" s="1"/>
      <c r="B186" s="6"/>
      <c r="C186" s="6"/>
      <c r="D186" s="6"/>
      <c r="E186" s="6"/>
      <c r="W186" s="21"/>
      <c r="Y186" s="21"/>
      <c r="AF186" s="21"/>
      <c r="AG186" s="21"/>
      <c r="AH186" s="21"/>
      <c r="AI186" s="21"/>
      <c r="AM186" s="6"/>
      <c r="AV186" s="24"/>
      <c r="AY186" s="5"/>
      <c r="AZ186" s="5"/>
      <c r="BA186" s="4"/>
      <c r="BB186" s="3"/>
      <c r="BC186" s="3"/>
      <c r="BE186" s="1"/>
      <c r="BF186" s="1"/>
      <c r="BG186" s="1"/>
      <c r="BH186" s="1"/>
      <c r="BI186" s="1"/>
      <c r="BJ186" s="1"/>
      <c r="BK186" s="60"/>
      <c r="BL186" s="1"/>
      <c r="BM186" s="1"/>
      <c r="BN186" s="1"/>
      <c r="BO186" s="1"/>
      <c r="BP186" s="1"/>
      <c r="BQ186" s="1"/>
    </row>
    <row r="187" spans="1:69" s="2" customFormat="1" x14ac:dyDescent="0.3">
      <c r="A187" s="1"/>
      <c r="B187" s="6"/>
      <c r="C187" s="6"/>
      <c r="D187" s="6"/>
      <c r="E187" s="6"/>
      <c r="W187" s="21"/>
      <c r="Y187" s="21"/>
      <c r="AF187" s="21"/>
      <c r="AG187" s="21"/>
      <c r="AH187" s="21"/>
      <c r="AI187" s="21"/>
      <c r="AM187" s="6"/>
      <c r="AV187" s="24"/>
      <c r="AY187" s="5"/>
      <c r="AZ187" s="5"/>
      <c r="BA187" s="4"/>
      <c r="BB187" s="3"/>
      <c r="BC187" s="3"/>
      <c r="BE187" s="1"/>
      <c r="BF187" s="1"/>
      <c r="BG187" s="1"/>
      <c r="BH187" s="1"/>
      <c r="BI187" s="1"/>
      <c r="BJ187" s="1"/>
      <c r="BK187" s="60"/>
      <c r="BL187" s="1"/>
      <c r="BM187" s="1"/>
      <c r="BN187" s="1"/>
      <c r="BO187" s="1"/>
      <c r="BP187" s="1"/>
      <c r="BQ187" s="1"/>
    </row>
    <row r="188" spans="1:69" s="2" customFormat="1" x14ac:dyDescent="0.3">
      <c r="A188" s="1"/>
      <c r="B188" s="6"/>
      <c r="C188" s="6"/>
      <c r="D188" s="6"/>
      <c r="E188" s="6"/>
      <c r="W188" s="21"/>
      <c r="Y188" s="21"/>
      <c r="AF188" s="21"/>
      <c r="AG188" s="21"/>
      <c r="AH188" s="21"/>
      <c r="AI188" s="21"/>
      <c r="AM188" s="6"/>
      <c r="AV188" s="24"/>
      <c r="AY188" s="5"/>
      <c r="AZ188" s="5"/>
      <c r="BA188" s="4"/>
      <c r="BB188" s="3"/>
      <c r="BC188" s="3"/>
      <c r="BE188" s="1"/>
      <c r="BF188" s="1"/>
      <c r="BG188" s="1"/>
      <c r="BH188" s="1"/>
      <c r="BI188" s="1"/>
      <c r="BJ188" s="1"/>
      <c r="BK188" s="60"/>
      <c r="BL188" s="1"/>
      <c r="BM188" s="1"/>
      <c r="BN188" s="1"/>
      <c r="BO188" s="1"/>
      <c r="BP188" s="1"/>
      <c r="BQ188" s="1"/>
    </row>
    <row r="189" spans="1:69" s="2" customFormat="1" x14ac:dyDescent="0.3">
      <c r="A189" s="1"/>
      <c r="B189" s="6"/>
      <c r="C189" s="6"/>
      <c r="D189" s="6"/>
      <c r="E189" s="6"/>
      <c r="W189" s="21"/>
      <c r="Y189" s="21"/>
      <c r="AF189" s="21"/>
      <c r="AG189" s="21"/>
      <c r="AH189" s="21"/>
      <c r="AI189" s="21"/>
      <c r="AM189" s="6"/>
      <c r="AV189" s="24"/>
      <c r="AY189" s="5"/>
      <c r="AZ189" s="5"/>
      <c r="BA189" s="4"/>
      <c r="BB189" s="3"/>
      <c r="BC189" s="3"/>
      <c r="BE189" s="1"/>
      <c r="BF189" s="1"/>
      <c r="BG189" s="1"/>
      <c r="BH189" s="1"/>
      <c r="BI189" s="1"/>
      <c r="BJ189" s="1"/>
      <c r="BK189" s="60"/>
      <c r="BL189" s="1"/>
      <c r="BM189" s="1"/>
      <c r="BN189" s="1"/>
      <c r="BO189" s="1"/>
      <c r="BP189" s="1"/>
      <c r="BQ189" s="1"/>
    </row>
    <row r="190" spans="1:69" s="2" customFormat="1" x14ac:dyDescent="0.3">
      <c r="A190" s="1"/>
      <c r="B190" s="6"/>
      <c r="C190" s="6"/>
      <c r="D190" s="6"/>
      <c r="E190" s="6"/>
      <c r="W190" s="21"/>
      <c r="Y190" s="21"/>
      <c r="AF190" s="21"/>
      <c r="AG190" s="21"/>
      <c r="AH190" s="21"/>
      <c r="AI190" s="21"/>
      <c r="AM190" s="6"/>
      <c r="AV190" s="24"/>
      <c r="AY190" s="5"/>
      <c r="AZ190" s="5"/>
      <c r="BA190" s="4"/>
      <c r="BB190" s="3"/>
      <c r="BC190" s="3"/>
      <c r="BE190" s="1"/>
      <c r="BF190" s="1"/>
      <c r="BG190" s="1"/>
      <c r="BH190" s="1"/>
      <c r="BI190" s="1"/>
      <c r="BJ190" s="1"/>
      <c r="BK190" s="60"/>
      <c r="BL190" s="1"/>
      <c r="BM190" s="1"/>
      <c r="BN190" s="1"/>
      <c r="BO190" s="1"/>
      <c r="BP190" s="1"/>
      <c r="BQ190" s="1"/>
    </row>
    <row r="191" spans="1:69" s="2" customFormat="1" x14ac:dyDescent="0.3">
      <c r="A191" s="1"/>
      <c r="B191" s="6"/>
      <c r="C191" s="6"/>
      <c r="D191" s="6"/>
      <c r="E191" s="6"/>
      <c r="W191" s="21"/>
      <c r="Y191" s="21"/>
      <c r="AF191" s="21"/>
      <c r="AG191" s="21"/>
      <c r="AH191" s="21"/>
      <c r="AI191" s="21"/>
      <c r="AM191" s="6"/>
      <c r="AV191" s="24"/>
      <c r="AY191" s="5"/>
      <c r="AZ191" s="5"/>
      <c r="BA191" s="4"/>
      <c r="BB191" s="3"/>
      <c r="BC191" s="3"/>
      <c r="BE191" s="1"/>
      <c r="BF191" s="1"/>
      <c r="BG191" s="1"/>
      <c r="BH191" s="1"/>
      <c r="BI191" s="1"/>
      <c r="BJ191" s="1"/>
      <c r="BK191" s="60"/>
      <c r="BL191" s="1"/>
      <c r="BM191" s="1"/>
      <c r="BN191" s="1"/>
      <c r="BO191" s="1"/>
      <c r="BP191" s="1"/>
      <c r="BQ191" s="1"/>
    </row>
    <row r="192" spans="1:69" s="2" customFormat="1" x14ac:dyDescent="0.3">
      <c r="A192" s="1"/>
      <c r="B192" s="6"/>
      <c r="C192" s="6"/>
      <c r="D192" s="6"/>
      <c r="E192" s="6"/>
      <c r="W192" s="21"/>
      <c r="Y192" s="21"/>
      <c r="AF192" s="21"/>
      <c r="AG192" s="21"/>
      <c r="AH192" s="21"/>
      <c r="AI192" s="21"/>
      <c r="AM192" s="6"/>
      <c r="AV192" s="24"/>
      <c r="AY192" s="5"/>
      <c r="AZ192" s="5"/>
      <c r="BA192" s="4"/>
      <c r="BB192" s="3"/>
      <c r="BC192" s="3"/>
      <c r="BE192" s="1"/>
      <c r="BF192" s="1"/>
      <c r="BG192" s="1"/>
      <c r="BH192" s="1"/>
      <c r="BI192" s="1"/>
      <c r="BJ192" s="1"/>
      <c r="BK192" s="60"/>
      <c r="BL192" s="1"/>
      <c r="BM192" s="1"/>
      <c r="BN192" s="1"/>
      <c r="BO192" s="1"/>
      <c r="BP192" s="1"/>
      <c r="BQ192" s="1"/>
    </row>
    <row r="193" spans="1:69" s="2" customFormat="1" x14ac:dyDescent="0.3">
      <c r="A193" s="1"/>
      <c r="B193" s="6"/>
      <c r="C193" s="6"/>
      <c r="D193" s="6"/>
      <c r="E193" s="6"/>
      <c r="W193" s="21"/>
      <c r="Y193" s="21"/>
      <c r="AF193" s="21"/>
      <c r="AG193" s="21"/>
      <c r="AH193" s="21"/>
      <c r="AI193" s="21"/>
      <c r="AM193" s="6"/>
      <c r="AV193" s="24"/>
      <c r="AY193" s="5"/>
      <c r="AZ193" s="5"/>
      <c r="BA193" s="4"/>
      <c r="BB193" s="3"/>
      <c r="BC193" s="3"/>
      <c r="BE193" s="1"/>
      <c r="BF193" s="1"/>
      <c r="BG193" s="1"/>
      <c r="BH193" s="1"/>
      <c r="BI193" s="1"/>
      <c r="BJ193" s="1"/>
      <c r="BK193" s="60"/>
      <c r="BL193" s="1"/>
      <c r="BM193" s="1"/>
      <c r="BN193" s="1"/>
      <c r="BO193" s="1"/>
      <c r="BP193" s="1"/>
      <c r="BQ193" s="1"/>
    </row>
    <row r="194" spans="1:69" s="2" customFormat="1" x14ac:dyDescent="0.3">
      <c r="A194" s="1"/>
      <c r="B194" s="6"/>
      <c r="C194" s="6"/>
      <c r="D194" s="6"/>
      <c r="E194" s="6"/>
      <c r="W194" s="21"/>
      <c r="Y194" s="21"/>
      <c r="AF194" s="21"/>
      <c r="AG194" s="21"/>
      <c r="AH194" s="21"/>
      <c r="AI194" s="21"/>
      <c r="AM194" s="6"/>
      <c r="AV194" s="24"/>
      <c r="AY194" s="5"/>
      <c r="AZ194" s="5"/>
      <c r="BA194" s="4"/>
      <c r="BB194" s="3"/>
      <c r="BC194" s="3"/>
      <c r="BE194" s="1"/>
      <c r="BF194" s="1"/>
      <c r="BG194" s="1"/>
      <c r="BH194" s="1"/>
      <c r="BI194" s="1"/>
      <c r="BJ194" s="1"/>
      <c r="BK194" s="60"/>
      <c r="BL194" s="1"/>
      <c r="BM194" s="1"/>
      <c r="BN194" s="1"/>
      <c r="BO194" s="1"/>
      <c r="BP194" s="1"/>
      <c r="BQ194" s="1"/>
    </row>
    <row r="195" spans="1:69" s="2" customFormat="1" x14ac:dyDescent="0.3">
      <c r="A195" s="1"/>
      <c r="B195" s="6"/>
      <c r="C195" s="6"/>
      <c r="D195" s="6"/>
      <c r="E195" s="6"/>
      <c r="W195" s="21"/>
      <c r="Y195" s="21"/>
      <c r="AF195" s="21"/>
      <c r="AG195" s="21"/>
      <c r="AH195" s="21"/>
      <c r="AI195" s="21"/>
      <c r="AM195" s="6"/>
      <c r="AV195" s="24"/>
      <c r="AY195" s="5"/>
      <c r="AZ195" s="5"/>
      <c r="BA195" s="4"/>
      <c r="BB195" s="3"/>
      <c r="BC195" s="3"/>
      <c r="BE195" s="1"/>
      <c r="BF195" s="1"/>
      <c r="BG195" s="1"/>
      <c r="BH195" s="1"/>
      <c r="BI195" s="1"/>
      <c r="BJ195" s="1"/>
      <c r="BK195" s="60"/>
      <c r="BL195" s="1"/>
      <c r="BM195" s="1"/>
      <c r="BN195" s="1"/>
      <c r="BO195" s="1"/>
      <c r="BP195" s="1"/>
      <c r="BQ195" s="1"/>
    </row>
    <row r="196" spans="1:69" s="2" customFormat="1" x14ac:dyDescent="0.3">
      <c r="A196" s="1"/>
      <c r="B196" s="6"/>
      <c r="C196" s="6"/>
      <c r="D196" s="6"/>
      <c r="E196" s="6"/>
      <c r="W196" s="21"/>
      <c r="Y196" s="21"/>
      <c r="AF196" s="21"/>
      <c r="AG196" s="21"/>
      <c r="AH196" s="21"/>
      <c r="AI196" s="21"/>
      <c r="AM196" s="6"/>
      <c r="AV196" s="24"/>
      <c r="AY196" s="5"/>
      <c r="AZ196" s="5"/>
      <c r="BA196" s="4"/>
      <c r="BB196" s="3"/>
      <c r="BC196" s="3"/>
      <c r="BE196" s="1"/>
      <c r="BF196" s="1"/>
      <c r="BG196" s="1"/>
      <c r="BH196" s="1"/>
      <c r="BI196" s="1"/>
      <c r="BJ196" s="1"/>
      <c r="BK196" s="60"/>
      <c r="BL196" s="1"/>
      <c r="BM196" s="1"/>
      <c r="BN196" s="1"/>
      <c r="BO196" s="1"/>
      <c r="BP196" s="1"/>
      <c r="BQ196" s="1"/>
    </row>
    <row r="197" spans="1:69" s="2" customFormat="1" x14ac:dyDescent="0.3">
      <c r="A197" s="1"/>
      <c r="B197" s="6"/>
      <c r="C197" s="6"/>
      <c r="D197" s="6"/>
      <c r="E197" s="6"/>
      <c r="W197" s="21"/>
      <c r="Y197" s="21"/>
      <c r="AF197" s="21"/>
      <c r="AG197" s="21"/>
      <c r="AH197" s="21"/>
      <c r="AI197" s="21"/>
      <c r="AM197" s="6"/>
      <c r="AV197" s="24"/>
      <c r="AY197" s="5"/>
      <c r="AZ197" s="5"/>
      <c r="BA197" s="4"/>
      <c r="BB197" s="3"/>
      <c r="BC197" s="3"/>
      <c r="BE197" s="1"/>
      <c r="BF197" s="1"/>
      <c r="BG197" s="1"/>
      <c r="BH197" s="1"/>
      <c r="BI197" s="1"/>
      <c r="BJ197" s="1"/>
      <c r="BK197" s="60"/>
      <c r="BL197" s="1"/>
      <c r="BM197" s="1"/>
      <c r="BN197" s="1"/>
      <c r="BO197" s="1"/>
      <c r="BP197" s="1"/>
      <c r="BQ197" s="1"/>
    </row>
    <row r="198" spans="1:69" s="2" customFormat="1" x14ac:dyDescent="0.3">
      <c r="A198" s="1"/>
      <c r="B198" s="6"/>
      <c r="C198" s="6"/>
      <c r="D198" s="6"/>
      <c r="E198" s="6"/>
      <c r="W198" s="21"/>
      <c r="Y198" s="21"/>
      <c r="AF198" s="21"/>
      <c r="AG198" s="21"/>
      <c r="AH198" s="21"/>
      <c r="AI198" s="21"/>
      <c r="AM198" s="6"/>
      <c r="AV198" s="24"/>
      <c r="AY198" s="5"/>
      <c r="AZ198" s="5"/>
      <c r="BA198" s="4"/>
      <c r="BB198" s="3"/>
      <c r="BC198" s="3"/>
      <c r="BE198" s="1"/>
      <c r="BF198" s="1"/>
      <c r="BG198" s="1"/>
      <c r="BH198" s="1"/>
      <c r="BI198" s="1"/>
      <c r="BJ198" s="1"/>
      <c r="BK198" s="60"/>
      <c r="BL198" s="1"/>
      <c r="BM198" s="1"/>
      <c r="BN198" s="1"/>
      <c r="BO198" s="1"/>
      <c r="BP198" s="1"/>
      <c r="BQ198" s="1"/>
    </row>
    <row r="199" spans="1:69" s="2" customFormat="1" x14ac:dyDescent="0.3">
      <c r="A199" s="1"/>
      <c r="B199" s="6"/>
      <c r="C199" s="6"/>
      <c r="D199" s="6"/>
      <c r="E199" s="6"/>
      <c r="W199" s="21"/>
      <c r="Y199" s="21"/>
      <c r="AF199" s="21"/>
      <c r="AG199" s="21"/>
      <c r="AH199" s="21"/>
      <c r="AI199" s="21"/>
      <c r="AM199" s="6"/>
      <c r="AV199" s="24"/>
      <c r="AY199" s="5"/>
      <c r="AZ199" s="5"/>
      <c r="BA199" s="4"/>
      <c r="BB199" s="3"/>
      <c r="BC199" s="3"/>
      <c r="BE199" s="1"/>
      <c r="BF199" s="1"/>
      <c r="BG199" s="1"/>
      <c r="BH199" s="1"/>
      <c r="BI199" s="1"/>
      <c r="BJ199" s="1"/>
      <c r="BK199" s="60"/>
      <c r="BL199" s="1"/>
      <c r="BM199" s="1"/>
      <c r="BN199" s="1"/>
      <c r="BO199" s="1"/>
      <c r="BP199" s="1"/>
      <c r="BQ199" s="1"/>
    </row>
    <row r="200" spans="1:69" s="2" customFormat="1" x14ac:dyDescent="0.3">
      <c r="A200" s="1"/>
      <c r="B200" s="6"/>
      <c r="C200" s="6"/>
      <c r="D200" s="6"/>
      <c r="E200" s="6"/>
      <c r="W200" s="21"/>
      <c r="Y200" s="21"/>
      <c r="AF200" s="21"/>
      <c r="AG200" s="21"/>
      <c r="AH200" s="21"/>
      <c r="AI200" s="21"/>
      <c r="AM200" s="6"/>
      <c r="AV200" s="24"/>
      <c r="AY200" s="5"/>
      <c r="AZ200" s="5"/>
      <c r="BA200" s="4"/>
      <c r="BB200" s="3"/>
      <c r="BC200" s="3"/>
      <c r="BE200" s="1"/>
      <c r="BF200" s="1"/>
      <c r="BG200" s="1"/>
      <c r="BH200" s="1"/>
      <c r="BI200" s="1"/>
      <c r="BJ200" s="1"/>
      <c r="BK200" s="60"/>
      <c r="BL200" s="1"/>
      <c r="BM200" s="1"/>
      <c r="BN200" s="1"/>
      <c r="BO200" s="1"/>
      <c r="BP200" s="1"/>
      <c r="BQ200" s="1"/>
    </row>
    <row r="201" spans="1:69" s="2" customFormat="1" x14ac:dyDescent="0.3">
      <c r="A201" s="1"/>
      <c r="B201" s="6"/>
      <c r="C201" s="6"/>
      <c r="D201" s="6"/>
      <c r="E201" s="6"/>
      <c r="W201" s="21"/>
      <c r="Y201" s="21"/>
      <c r="AF201" s="21"/>
      <c r="AG201" s="21"/>
      <c r="AH201" s="21"/>
      <c r="AI201" s="21"/>
      <c r="AM201" s="6"/>
      <c r="AV201" s="24"/>
      <c r="AY201" s="5"/>
      <c r="AZ201" s="5"/>
      <c r="BA201" s="4"/>
      <c r="BB201" s="3"/>
      <c r="BC201" s="3"/>
      <c r="BE201" s="1"/>
      <c r="BF201" s="1"/>
      <c r="BG201" s="1"/>
      <c r="BH201" s="1"/>
      <c r="BI201" s="1"/>
      <c r="BJ201" s="1"/>
      <c r="BK201" s="60"/>
      <c r="BL201" s="1"/>
      <c r="BM201" s="1"/>
      <c r="BN201" s="1"/>
      <c r="BO201" s="1"/>
      <c r="BP201" s="1"/>
      <c r="BQ201" s="1"/>
    </row>
    <row r="202" spans="1:69" s="2" customFormat="1" x14ac:dyDescent="0.3">
      <c r="A202" s="1"/>
      <c r="B202" s="6"/>
      <c r="C202" s="6"/>
      <c r="D202" s="6"/>
      <c r="E202" s="6"/>
      <c r="W202" s="21"/>
      <c r="Y202" s="21"/>
      <c r="AF202" s="21"/>
      <c r="AG202" s="21"/>
      <c r="AH202" s="21"/>
      <c r="AI202" s="21"/>
      <c r="AM202" s="6"/>
      <c r="AV202" s="24"/>
      <c r="AY202" s="5"/>
      <c r="AZ202" s="5"/>
      <c r="BA202" s="4"/>
      <c r="BB202" s="3"/>
      <c r="BC202" s="3"/>
      <c r="BE202" s="1"/>
      <c r="BF202" s="1"/>
      <c r="BG202" s="1"/>
      <c r="BH202" s="1"/>
      <c r="BI202" s="1"/>
      <c r="BJ202" s="1"/>
      <c r="BK202" s="60"/>
      <c r="BL202" s="1"/>
      <c r="BM202" s="1"/>
      <c r="BN202" s="1"/>
      <c r="BO202" s="1"/>
      <c r="BP202" s="1"/>
      <c r="BQ202" s="1"/>
    </row>
    <row r="203" spans="1:69" s="2" customFormat="1" x14ac:dyDescent="0.3">
      <c r="A203" s="1"/>
      <c r="B203" s="6"/>
      <c r="C203" s="6"/>
      <c r="D203" s="6"/>
      <c r="E203" s="6"/>
      <c r="W203" s="21"/>
      <c r="Y203" s="21"/>
      <c r="AF203" s="21"/>
      <c r="AG203" s="21"/>
      <c r="AH203" s="21"/>
      <c r="AI203" s="21"/>
      <c r="AM203" s="6"/>
      <c r="AV203" s="24"/>
      <c r="AY203" s="5"/>
      <c r="AZ203" s="5"/>
      <c r="BA203" s="4"/>
      <c r="BB203" s="3"/>
      <c r="BC203" s="3"/>
      <c r="BE203" s="1"/>
      <c r="BF203" s="1"/>
      <c r="BG203" s="1"/>
      <c r="BH203" s="1"/>
      <c r="BI203" s="1"/>
      <c r="BJ203" s="1"/>
      <c r="BK203" s="60"/>
      <c r="BL203" s="1"/>
      <c r="BM203" s="1"/>
      <c r="BN203" s="1"/>
      <c r="BO203" s="1"/>
      <c r="BP203" s="1"/>
      <c r="BQ203" s="1"/>
    </row>
    <row r="204" spans="1:69" s="2" customFormat="1" x14ac:dyDescent="0.3">
      <c r="A204" s="1"/>
      <c r="B204" s="6"/>
      <c r="C204" s="6"/>
      <c r="D204" s="6"/>
      <c r="E204" s="6"/>
      <c r="W204" s="21"/>
      <c r="Y204" s="21"/>
      <c r="AF204" s="21"/>
      <c r="AG204" s="21"/>
      <c r="AH204" s="21"/>
      <c r="AI204" s="21"/>
      <c r="AM204" s="6"/>
      <c r="AV204" s="24"/>
      <c r="AY204" s="5"/>
      <c r="AZ204" s="5"/>
      <c r="BA204" s="4"/>
      <c r="BB204" s="3"/>
      <c r="BC204" s="3"/>
      <c r="BE204" s="1"/>
      <c r="BF204" s="1"/>
      <c r="BG204" s="1"/>
      <c r="BH204" s="1"/>
      <c r="BI204" s="1"/>
      <c r="BJ204" s="1"/>
      <c r="BK204" s="60"/>
      <c r="BL204" s="1"/>
      <c r="BM204" s="1"/>
      <c r="BN204" s="1"/>
      <c r="BO204" s="1"/>
      <c r="BP204" s="1"/>
      <c r="BQ204" s="1"/>
    </row>
    <row r="205" spans="1:69" s="2" customFormat="1" x14ac:dyDescent="0.3">
      <c r="A205" s="1"/>
      <c r="B205" s="6"/>
      <c r="C205" s="6"/>
      <c r="D205" s="6"/>
      <c r="E205" s="6"/>
      <c r="W205" s="21"/>
      <c r="Y205" s="21"/>
      <c r="AF205" s="21"/>
      <c r="AG205" s="21"/>
      <c r="AH205" s="21"/>
      <c r="AI205" s="21"/>
      <c r="AM205" s="6"/>
      <c r="AV205" s="24"/>
      <c r="AY205" s="5"/>
      <c r="AZ205" s="5"/>
      <c r="BA205" s="4"/>
      <c r="BB205" s="3"/>
      <c r="BC205" s="3"/>
      <c r="BE205" s="1"/>
      <c r="BF205" s="1"/>
      <c r="BG205" s="1"/>
      <c r="BH205" s="1"/>
      <c r="BI205" s="1"/>
      <c r="BJ205" s="1"/>
      <c r="BK205" s="60"/>
      <c r="BL205" s="1"/>
      <c r="BM205" s="1"/>
      <c r="BN205" s="1"/>
      <c r="BO205" s="1"/>
      <c r="BP205" s="1"/>
      <c r="BQ205" s="1"/>
    </row>
    <row r="206" spans="1:69" s="2" customFormat="1" x14ac:dyDescent="0.3">
      <c r="A206" s="1"/>
      <c r="B206" s="6"/>
      <c r="C206" s="6"/>
      <c r="D206" s="6"/>
      <c r="E206" s="6"/>
      <c r="W206" s="21"/>
      <c r="Y206" s="21"/>
      <c r="AF206" s="21"/>
      <c r="AG206" s="21"/>
      <c r="AH206" s="21"/>
      <c r="AI206" s="21"/>
      <c r="AM206" s="6"/>
      <c r="AV206" s="24"/>
      <c r="AY206" s="5"/>
      <c r="AZ206" s="5"/>
      <c r="BA206" s="4"/>
      <c r="BB206" s="3"/>
      <c r="BC206" s="3"/>
      <c r="BE206" s="1"/>
      <c r="BF206" s="1"/>
      <c r="BG206" s="1"/>
      <c r="BH206" s="1"/>
      <c r="BI206" s="1"/>
      <c r="BJ206" s="1"/>
      <c r="BK206" s="60"/>
      <c r="BL206" s="1"/>
      <c r="BM206" s="1"/>
      <c r="BN206" s="1"/>
      <c r="BO206" s="1"/>
      <c r="BP206" s="1"/>
      <c r="BQ206" s="1"/>
    </row>
    <row r="207" spans="1:69" s="2" customFormat="1" x14ac:dyDescent="0.3">
      <c r="A207" s="1"/>
      <c r="B207" s="6"/>
      <c r="C207" s="6"/>
      <c r="D207" s="6"/>
      <c r="E207" s="6"/>
      <c r="W207" s="21"/>
      <c r="Y207" s="21"/>
      <c r="AF207" s="21"/>
      <c r="AG207" s="21"/>
      <c r="AH207" s="21"/>
      <c r="AI207" s="21"/>
      <c r="AM207" s="6"/>
      <c r="AV207" s="24"/>
      <c r="AY207" s="5"/>
      <c r="AZ207" s="5"/>
      <c r="BA207" s="4"/>
      <c r="BB207" s="3"/>
      <c r="BC207" s="3"/>
      <c r="BE207" s="1"/>
      <c r="BF207" s="1"/>
      <c r="BG207" s="1"/>
      <c r="BH207" s="1"/>
      <c r="BI207" s="1"/>
      <c r="BJ207" s="1"/>
      <c r="BK207" s="60"/>
      <c r="BL207" s="1"/>
      <c r="BM207" s="1"/>
      <c r="BN207" s="1"/>
      <c r="BO207" s="1"/>
      <c r="BP207" s="1"/>
      <c r="BQ207" s="1"/>
    </row>
    <row r="208" spans="1:69" s="2" customFormat="1" x14ac:dyDescent="0.3">
      <c r="A208" s="1"/>
      <c r="B208" s="6"/>
      <c r="C208" s="6"/>
      <c r="D208" s="6"/>
      <c r="E208" s="6"/>
      <c r="W208" s="21"/>
      <c r="Y208" s="21"/>
      <c r="AF208" s="21"/>
      <c r="AG208" s="21"/>
      <c r="AH208" s="21"/>
      <c r="AI208" s="21"/>
      <c r="AM208" s="6"/>
      <c r="AV208" s="24"/>
      <c r="AY208" s="5"/>
      <c r="AZ208" s="5"/>
      <c r="BA208" s="4"/>
      <c r="BB208" s="3"/>
      <c r="BC208" s="3"/>
      <c r="BE208" s="1"/>
      <c r="BF208" s="1"/>
      <c r="BG208" s="1"/>
      <c r="BH208" s="1"/>
      <c r="BI208" s="1"/>
      <c r="BJ208" s="1"/>
      <c r="BK208" s="60"/>
      <c r="BL208" s="1"/>
      <c r="BM208" s="1"/>
      <c r="BN208" s="1"/>
      <c r="BO208" s="1"/>
      <c r="BP208" s="1"/>
      <c r="BQ208" s="1"/>
    </row>
    <row r="209" spans="1:69" s="2" customFormat="1" x14ac:dyDescent="0.3">
      <c r="A209" s="1"/>
      <c r="B209" s="6"/>
      <c r="C209" s="6"/>
      <c r="D209" s="6"/>
      <c r="E209" s="6"/>
      <c r="W209" s="21"/>
      <c r="Y209" s="21"/>
      <c r="AF209" s="21"/>
      <c r="AG209" s="21"/>
      <c r="AH209" s="21"/>
      <c r="AI209" s="21"/>
      <c r="AM209" s="6"/>
      <c r="AV209" s="24"/>
      <c r="AY209" s="5"/>
      <c r="AZ209" s="5"/>
      <c r="BA209" s="4"/>
      <c r="BB209" s="3"/>
      <c r="BC209" s="3"/>
      <c r="BE209" s="1"/>
      <c r="BF209" s="1"/>
      <c r="BG209" s="1"/>
      <c r="BH209" s="1"/>
      <c r="BI209" s="1"/>
      <c r="BJ209" s="1"/>
      <c r="BK209" s="60"/>
      <c r="BL209" s="1"/>
      <c r="BM209" s="1"/>
      <c r="BN209" s="1"/>
      <c r="BO209" s="1"/>
      <c r="BP209" s="1"/>
      <c r="BQ209" s="1"/>
    </row>
    <row r="210" spans="1:69" s="2" customFormat="1" x14ac:dyDescent="0.3">
      <c r="A210" s="1"/>
      <c r="B210" s="6"/>
      <c r="C210" s="6"/>
      <c r="D210" s="6"/>
      <c r="E210" s="6"/>
      <c r="W210" s="21"/>
      <c r="Y210" s="21"/>
      <c r="AF210" s="21"/>
      <c r="AG210" s="21"/>
      <c r="AH210" s="21"/>
      <c r="AI210" s="21"/>
      <c r="AM210" s="6"/>
      <c r="AV210" s="24"/>
      <c r="AY210" s="5"/>
      <c r="AZ210" s="5"/>
      <c r="BA210" s="4"/>
      <c r="BB210" s="3"/>
      <c r="BC210" s="3"/>
      <c r="BE210" s="1"/>
      <c r="BF210" s="1"/>
      <c r="BG210" s="1"/>
      <c r="BH210" s="1"/>
      <c r="BI210" s="1"/>
      <c r="BJ210" s="1"/>
      <c r="BK210" s="60"/>
      <c r="BL210" s="1"/>
      <c r="BM210" s="1"/>
      <c r="BN210" s="1"/>
      <c r="BO210" s="1"/>
      <c r="BP210" s="1"/>
      <c r="BQ210" s="1"/>
    </row>
    <row r="211" spans="1:69" s="2" customFormat="1" x14ac:dyDescent="0.3">
      <c r="A211" s="1"/>
      <c r="B211" s="6"/>
      <c r="C211" s="6"/>
      <c r="D211" s="6"/>
      <c r="E211" s="6"/>
      <c r="W211" s="21"/>
      <c r="Y211" s="21"/>
      <c r="AF211" s="21"/>
      <c r="AG211" s="21"/>
      <c r="AH211" s="21"/>
      <c r="AI211" s="21"/>
      <c r="AM211" s="6"/>
      <c r="AV211" s="24"/>
      <c r="AY211" s="5"/>
      <c r="AZ211" s="5"/>
      <c r="BA211" s="4"/>
      <c r="BB211" s="3"/>
      <c r="BC211" s="3"/>
      <c r="BE211" s="1"/>
      <c r="BF211" s="1"/>
      <c r="BG211" s="1"/>
      <c r="BH211" s="1"/>
      <c r="BI211" s="1"/>
      <c r="BJ211" s="1"/>
      <c r="BK211" s="60"/>
      <c r="BL211" s="1"/>
      <c r="BM211" s="1"/>
      <c r="BN211" s="1"/>
      <c r="BO211" s="1"/>
      <c r="BP211" s="1"/>
      <c r="BQ211" s="1"/>
    </row>
    <row r="212" spans="1:69" s="2" customFormat="1" x14ac:dyDescent="0.3">
      <c r="A212" s="1"/>
      <c r="B212" s="6"/>
      <c r="C212" s="6"/>
      <c r="D212" s="6"/>
      <c r="E212" s="6"/>
      <c r="W212" s="21"/>
      <c r="Y212" s="21"/>
      <c r="AF212" s="21"/>
      <c r="AG212" s="21"/>
      <c r="AH212" s="21"/>
      <c r="AI212" s="21"/>
      <c r="AM212" s="6"/>
      <c r="AV212" s="24"/>
      <c r="AY212" s="5"/>
      <c r="AZ212" s="5"/>
      <c r="BA212" s="4"/>
      <c r="BB212" s="3"/>
      <c r="BC212" s="3"/>
      <c r="BE212" s="1"/>
      <c r="BF212" s="1"/>
      <c r="BG212" s="1"/>
      <c r="BH212" s="1"/>
      <c r="BI212" s="1"/>
      <c r="BJ212" s="1"/>
      <c r="BK212" s="60"/>
      <c r="BL212" s="1"/>
      <c r="BM212" s="1"/>
      <c r="BN212" s="1"/>
      <c r="BO212" s="1"/>
      <c r="BP212" s="1"/>
      <c r="BQ212" s="1"/>
    </row>
    <row r="213" spans="1:69" s="2" customFormat="1" x14ac:dyDescent="0.3">
      <c r="A213" s="1"/>
      <c r="B213" s="6"/>
      <c r="C213" s="6"/>
      <c r="D213" s="6"/>
      <c r="E213" s="6"/>
      <c r="W213" s="21"/>
      <c r="Y213" s="21"/>
      <c r="AF213" s="21"/>
      <c r="AG213" s="21"/>
      <c r="AH213" s="21"/>
      <c r="AI213" s="21"/>
      <c r="AM213" s="6"/>
      <c r="AV213" s="24"/>
      <c r="AY213" s="5"/>
      <c r="AZ213" s="5"/>
      <c r="BA213" s="4"/>
      <c r="BB213" s="3"/>
      <c r="BC213" s="3"/>
      <c r="BE213" s="1"/>
      <c r="BF213" s="1"/>
      <c r="BG213" s="1"/>
      <c r="BH213" s="1"/>
      <c r="BI213" s="1"/>
      <c r="BJ213" s="1"/>
      <c r="BK213" s="60"/>
      <c r="BL213" s="1"/>
      <c r="BM213" s="1"/>
      <c r="BN213" s="1"/>
      <c r="BO213" s="1"/>
      <c r="BP213" s="1"/>
      <c r="BQ213" s="1"/>
    </row>
    <row r="214" spans="1:69" s="2" customFormat="1" x14ac:dyDescent="0.3">
      <c r="A214" s="1"/>
      <c r="B214" s="6"/>
      <c r="C214" s="6"/>
      <c r="D214" s="6"/>
      <c r="E214" s="6"/>
      <c r="W214" s="21"/>
      <c r="Y214" s="21"/>
      <c r="AF214" s="21"/>
      <c r="AG214" s="21"/>
      <c r="AH214" s="21"/>
      <c r="AI214" s="21"/>
      <c r="AM214" s="6"/>
      <c r="AV214" s="24"/>
      <c r="AY214" s="5"/>
      <c r="AZ214" s="5"/>
      <c r="BA214" s="4"/>
      <c r="BB214" s="3"/>
      <c r="BC214" s="3"/>
      <c r="BE214" s="1"/>
      <c r="BF214" s="1"/>
      <c r="BG214" s="1"/>
      <c r="BH214" s="1"/>
      <c r="BI214" s="1"/>
      <c r="BJ214" s="1"/>
      <c r="BK214" s="60"/>
      <c r="BL214" s="1"/>
      <c r="BM214" s="1"/>
      <c r="BN214" s="1"/>
      <c r="BO214" s="1"/>
      <c r="BP214" s="1"/>
      <c r="BQ214" s="1"/>
    </row>
    <row r="215" spans="1:69" s="2" customFormat="1" x14ac:dyDescent="0.3">
      <c r="A215" s="1"/>
      <c r="B215" s="6"/>
      <c r="C215" s="6"/>
      <c r="D215" s="6"/>
      <c r="E215" s="6"/>
      <c r="W215" s="21"/>
      <c r="Y215" s="21"/>
      <c r="AF215" s="21"/>
      <c r="AG215" s="21"/>
      <c r="AH215" s="21"/>
      <c r="AI215" s="21"/>
      <c r="AM215" s="6"/>
      <c r="AV215" s="24"/>
      <c r="AY215" s="5"/>
      <c r="AZ215" s="5"/>
      <c r="BA215" s="4"/>
      <c r="BB215" s="3"/>
      <c r="BC215" s="3"/>
      <c r="BE215" s="1"/>
      <c r="BF215" s="1"/>
      <c r="BG215" s="1"/>
      <c r="BH215" s="1"/>
      <c r="BI215" s="1"/>
      <c r="BJ215" s="1"/>
      <c r="BK215" s="60"/>
      <c r="BL215" s="1"/>
      <c r="BM215" s="1"/>
      <c r="BN215" s="1"/>
      <c r="BO215" s="1"/>
      <c r="BP215" s="1"/>
      <c r="BQ215" s="1"/>
    </row>
    <row r="216" spans="1:69" s="2" customFormat="1" x14ac:dyDescent="0.3">
      <c r="A216" s="1"/>
      <c r="B216" s="6"/>
      <c r="C216" s="6"/>
      <c r="D216" s="6"/>
      <c r="E216" s="6"/>
      <c r="W216" s="21"/>
      <c r="Y216" s="21"/>
      <c r="AF216" s="21"/>
      <c r="AG216" s="21"/>
      <c r="AH216" s="21"/>
      <c r="AI216" s="21"/>
      <c r="AM216" s="6"/>
      <c r="AV216" s="24"/>
      <c r="AY216" s="5"/>
      <c r="AZ216" s="5"/>
      <c r="BA216" s="4"/>
      <c r="BB216" s="3"/>
      <c r="BC216" s="3"/>
      <c r="BE216" s="1"/>
      <c r="BF216" s="1"/>
      <c r="BG216" s="1"/>
      <c r="BH216" s="1"/>
      <c r="BI216" s="1"/>
      <c r="BJ216" s="1"/>
      <c r="BK216" s="60"/>
      <c r="BL216" s="1"/>
      <c r="BM216" s="1"/>
      <c r="BN216" s="1"/>
      <c r="BO216" s="1"/>
      <c r="BP216" s="1"/>
      <c r="BQ216" s="1"/>
    </row>
    <row r="217" spans="1:69" s="2" customFormat="1" x14ac:dyDescent="0.3">
      <c r="A217" s="1"/>
      <c r="B217" s="6"/>
      <c r="C217" s="6"/>
      <c r="D217" s="6"/>
      <c r="E217" s="6"/>
      <c r="W217" s="21"/>
      <c r="Y217" s="21"/>
      <c r="AF217" s="21"/>
      <c r="AG217" s="21"/>
      <c r="AH217" s="21"/>
      <c r="AI217" s="21"/>
      <c r="AM217" s="6"/>
      <c r="AV217" s="24"/>
      <c r="AY217" s="5"/>
      <c r="AZ217" s="5"/>
      <c r="BA217" s="4"/>
      <c r="BB217" s="3"/>
      <c r="BC217" s="3"/>
      <c r="BE217" s="1"/>
      <c r="BF217" s="1"/>
      <c r="BG217" s="1"/>
      <c r="BH217" s="1"/>
      <c r="BI217" s="1"/>
      <c r="BJ217" s="1"/>
      <c r="BK217" s="60"/>
      <c r="BL217" s="1"/>
      <c r="BM217" s="1"/>
      <c r="BN217" s="1"/>
      <c r="BO217" s="1"/>
      <c r="BP217" s="1"/>
      <c r="BQ217" s="1"/>
    </row>
    <row r="218" spans="1:69" s="2" customFormat="1" x14ac:dyDescent="0.3">
      <c r="A218" s="1"/>
      <c r="B218" s="6"/>
      <c r="C218" s="6"/>
      <c r="D218" s="6"/>
      <c r="E218" s="6"/>
      <c r="W218" s="21"/>
      <c r="Y218" s="21"/>
      <c r="AF218" s="21"/>
      <c r="AG218" s="21"/>
      <c r="AH218" s="21"/>
      <c r="AI218" s="21"/>
      <c r="AM218" s="6"/>
      <c r="AV218" s="24"/>
      <c r="AY218" s="5"/>
      <c r="AZ218" s="5"/>
      <c r="BA218" s="4"/>
      <c r="BB218" s="3"/>
      <c r="BC218" s="3"/>
      <c r="BE218" s="1"/>
      <c r="BF218" s="1"/>
      <c r="BG218" s="1"/>
      <c r="BH218" s="1"/>
      <c r="BI218" s="1"/>
      <c r="BJ218" s="1"/>
      <c r="BK218" s="60"/>
      <c r="BL218" s="1"/>
      <c r="BM218" s="1"/>
      <c r="BN218" s="1"/>
      <c r="BO218" s="1"/>
      <c r="BP218" s="1"/>
      <c r="BQ218" s="1"/>
    </row>
    <row r="219" spans="1:69" s="2" customFormat="1" x14ac:dyDescent="0.3">
      <c r="A219" s="1"/>
      <c r="B219" s="6"/>
      <c r="C219" s="6"/>
      <c r="D219" s="6"/>
      <c r="E219" s="6"/>
      <c r="W219" s="21"/>
      <c r="Y219" s="21"/>
      <c r="AF219" s="21"/>
      <c r="AG219" s="21"/>
      <c r="AH219" s="21"/>
      <c r="AI219" s="21"/>
      <c r="AM219" s="6"/>
      <c r="AV219" s="24"/>
      <c r="AY219" s="5"/>
      <c r="AZ219" s="5"/>
      <c r="BA219" s="4"/>
      <c r="BB219" s="3"/>
      <c r="BC219" s="3"/>
      <c r="BE219" s="1"/>
      <c r="BF219" s="1"/>
      <c r="BG219" s="1"/>
      <c r="BH219" s="1"/>
      <c r="BI219" s="1"/>
      <c r="BJ219" s="1"/>
      <c r="BK219" s="60"/>
      <c r="BL219" s="1"/>
      <c r="BM219" s="1"/>
      <c r="BN219" s="1"/>
      <c r="BO219" s="1"/>
      <c r="BP219" s="1"/>
      <c r="BQ219" s="1"/>
    </row>
    <row r="220" spans="1:69" s="2" customFormat="1" x14ac:dyDescent="0.3">
      <c r="A220" s="1"/>
      <c r="B220" s="6"/>
      <c r="C220" s="6"/>
      <c r="D220" s="6"/>
      <c r="E220" s="6"/>
      <c r="W220" s="21"/>
      <c r="Y220" s="21"/>
      <c r="AF220" s="21"/>
      <c r="AG220" s="21"/>
      <c r="AH220" s="21"/>
      <c r="AI220" s="21"/>
      <c r="AM220" s="6"/>
      <c r="AV220" s="24"/>
      <c r="AY220" s="5"/>
      <c r="AZ220" s="5"/>
      <c r="BA220" s="4"/>
      <c r="BB220" s="3"/>
      <c r="BC220" s="3"/>
      <c r="BE220" s="1"/>
      <c r="BF220" s="1"/>
      <c r="BG220" s="1"/>
      <c r="BH220" s="1"/>
      <c r="BI220" s="1"/>
      <c r="BJ220" s="1"/>
      <c r="BK220" s="60"/>
      <c r="BL220" s="1"/>
      <c r="BM220" s="1"/>
      <c r="BN220" s="1"/>
      <c r="BO220" s="1"/>
      <c r="BP220" s="1"/>
      <c r="BQ220" s="1"/>
    </row>
    <row r="221" spans="1:69" s="2" customFormat="1" x14ac:dyDescent="0.3">
      <c r="A221" s="1"/>
      <c r="B221" s="6"/>
      <c r="C221" s="6"/>
      <c r="D221" s="6"/>
      <c r="E221" s="6"/>
      <c r="W221" s="21"/>
      <c r="Y221" s="21"/>
      <c r="AF221" s="21"/>
      <c r="AG221" s="21"/>
      <c r="AH221" s="21"/>
      <c r="AI221" s="21"/>
      <c r="AM221" s="6"/>
      <c r="AV221" s="24"/>
      <c r="AY221" s="5"/>
      <c r="AZ221" s="5"/>
      <c r="BA221" s="4"/>
      <c r="BB221" s="3"/>
      <c r="BC221" s="3"/>
      <c r="BE221" s="1"/>
      <c r="BF221" s="1"/>
      <c r="BG221" s="1"/>
      <c r="BH221" s="1"/>
      <c r="BI221" s="1"/>
      <c r="BJ221" s="1"/>
      <c r="BK221" s="60"/>
      <c r="BL221" s="1"/>
      <c r="BM221" s="1"/>
      <c r="BN221" s="1"/>
      <c r="BO221" s="1"/>
      <c r="BP221" s="1"/>
      <c r="BQ221" s="1"/>
    </row>
    <row r="222" spans="1:69" s="2" customFormat="1" x14ac:dyDescent="0.3">
      <c r="A222" s="1"/>
      <c r="B222" s="6"/>
      <c r="C222" s="6"/>
      <c r="D222" s="6"/>
      <c r="E222" s="6"/>
      <c r="W222" s="21"/>
      <c r="Y222" s="21"/>
      <c r="AF222" s="21"/>
      <c r="AG222" s="21"/>
      <c r="AH222" s="21"/>
      <c r="AI222" s="21"/>
      <c r="AM222" s="6"/>
      <c r="AV222" s="24"/>
      <c r="AY222" s="5"/>
      <c r="AZ222" s="5"/>
      <c r="BA222" s="4"/>
      <c r="BB222" s="3"/>
      <c r="BC222" s="3"/>
      <c r="BE222" s="1"/>
      <c r="BF222" s="1"/>
      <c r="BG222" s="1"/>
      <c r="BH222" s="1"/>
      <c r="BI222" s="1"/>
      <c r="BJ222" s="1"/>
      <c r="BK222" s="60"/>
      <c r="BL222" s="1"/>
      <c r="BM222" s="1"/>
      <c r="BN222" s="1"/>
      <c r="BO222" s="1"/>
      <c r="BP222" s="1"/>
      <c r="BQ222" s="1"/>
    </row>
    <row r="223" spans="1:69" s="2" customFormat="1" x14ac:dyDescent="0.3">
      <c r="A223" s="1"/>
      <c r="B223" s="6"/>
      <c r="C223" s="6"/>
      <c r="D223" s="6"/>
      <c r="E223" s="6"/>
      <c r="W223" s="21"/>
      <c r="Y223" s="21"/>
      <c r="AF223" s="21"/>
      <c r="AG223" s="21"/>
      <c r="AH223" s="21"/>
      <c r="AI223" s="21"/>
      <c r="AM223" s="6"/>
      <c r="AV223" s="24"/>
      <c r="AY223" s="5"/>
      <c r="AZ223" s="5"/>
      <c r="BA223" s="4"/>
      <c r="BB223" s="3"/>
      <c r="BC223" s="3"/>
      <c r="BE223" s="1"/>
      <c r="BF223" s="1"/>
      <c r="BG223" s="1"/>
      <c r="BH223" s="1"/>
      <c r="BI223" s="1"/>
      <c r="BJ223" s="1"/>
      <c r="BK223" s="60"/>
      <c r="BL223" s="1"/>
      <c r="BM223" s="1"/>
      <c r="BN223" s="1"/>
      <c r="BO223" s="1"/>
      <c r="BP223" s="1"/>
      <c r="BQ223" s="1"/>
    </row>
    <row r="224" spans="1:69" s="2" customFormat="1" x14ac:dyDescent="0.3">
      <c r="A224" s="1"/>
      <c r="B224" s="6"/>
      <c r="C224" s="6"/>
      <c r="D224" s="6"/>
      <c r="E224" s="6"/>
      <c r="W224" s="21"/>
      <c r="Y224" s="21"/>
      <c r="AF224" s="21"/>
      <c r="AG224" s="21"/>
      <c r="AH224" s="21"/>
      <c r="AI224" s="21"/>
      <c r="AM224" s="6"/>
      <c r="AV224" s="24"/>
      <c r="AY224" s="5"/>
      <c r="AZ224" s="5"/>
      <c r="BA224" s="4"/>
      <c r="BB224" s="3"/>
      <c r="BC224" s="3"/>
      <c r="BE224" s="1"/>
      <c r="BF224" s="1"/>
      <c r="BG224" s="1"/>
      <c r="BH224" s="1"/>
      <c r="BI224" s="1"/>
      <c r="BJ224" s="1"/>
      <c r="BK224" s="60"/>
      <c r="BL224" s="1"/>
      <c r="BM224" s="1"/>
      <c r="BN224" s="1"/>
      <c r="BO224" s="1"/>
      <c r="BP224" s="1"/>
      <c r="BQ224" s="1"/>
    </row>
    <row r="225" spans="1:69" s="2" customFormat="1" x14ac:dyDescent="0.3">
      <c r="A225" s="1"/>
      <c r="B225" s="6"/>
      <c r="C225" s="6"/>
      <c r="D225" s="6"/>
      <c r="E225" s="6"/>
      <c r="W225" s="21"/>
      <c r="Y225" s="21"/>
      <c r="AF225" s="21"/>
      <c r="AG225" s="21"/>
      <c r="AH225" s="21"/>
      <c r="AI225" s="21"/>
      <c r="AM225" s="6"/>
      <c r="AV225" s="24"/>
      <c r="AY225" s="5"/>
      <c r="AZ225" s="5"/>
      <c r="BA225" s="4"/>
      <c r="BB225" s="3"/>
      <c r="BC225" s="3"/>
      <c r="BE225" s="1"/>
      <c r="BF225" s="1"/>
      <c r="BG225" s="1"/>
      <c r="BH225" s="1"/>
      <c r="BI225" s="1"/>
      <c r="BJ225" s="1"/>
      <c r="BK225" s="60"/>
      <c r="BL225" s="1"/>
      <c r="BM225" s="1"/>
      <c r="BN225" s="1"/>
      <c r="BO225" s="1"/>
      <c r="BP225" s="1"/>
      <c r="BQ225" s="1"/>
    </row>
    <row r="226" spans="1:69" s="2" customFormat="1" x14ac:dyDescent="0.3">
      <c r="A226" s="1"/>
      <c r="B226" s="6"/>
      <c r="C226" s="6"/>
      <c r="D226" s="6"/>
      <c r="E226" s="6"/>
      <c r="W226" s="21"/>
      <c r="Y226" s="21"/>
      <c r="AF226" s="21"/>
      <c r="AG226" s="21"/>
      <c r="AH226" s="21"/>
      <c r="AI226" s="21"/>
      <c r="AM226" s="6"/>
      <c r="AV226" s="24"/>
      <c r="AY226" s="5"/>
      <c r="AZ226" s="5"/>
      <c r="BA226" s="4"/>
      <c r="BB226" s="3"/>
      <c r="BC226" s="3"/>
      <c r="BE226" s="1"/>
      <c r="BF226" s="1"/>
      <c r="BG226" s="1"/>
      <c r="BH226" s="1"/>
      <c r="BI226" s="1"/>
      <c r="BJ226" s="1"/>
      <c r="BK226" s="60"/>
      <c r="BL226" s="1"/>
      <c r="BM226" s="1"/>
      <c r="BN226" s="1"/>
      <c r="BO226" s="1"/>
      <c r="BP226" s="1"/>
      <c r="BQ226" s="1"/>
    </row>
    <row r="227" spans="1:69" s="2" customFormat="1" x14ac:dyDescent="0.3">
      <c r="A227" s="1"/>
      <c r="B227" s="6"/>
      <c r="C227" s="6"/>
      <c r="D227" s="6"/>
      <c r="E227" s="6"/>
      <c r="W227" s="21"/>
      <c r="Y227" s="21"/>
      <c r="AF227" s="21"/>
      <c r="AG227" s="21"/>
      <c r="AH227" s="21"/>
      <c r="AI227" s="21"/>
      <c r="AM227" s="6"/>
      <c r="AV227" s="24"/>
      <c r="AY227" s="5"/>
      <c r="AZ227" s="5"/>
      <c r="BA227" s="4"/>
      <c r="BB227" s="3"/>
      <c r="BC227" s="3"/>
      <c r="BE227" s="1"/>
      <c r="BF227" s="1"/>
      <c r="BG227" s="1"/>
      <c r="BH227" s="1"/>
      <c r="BI227" s="1"/>
      <c r="BJ227" s="1"/>
      <c r="BK227" s="60"/>
      <c r="BL227" s="1"/>
      <c r="BM227" s="1"/>
      <c r="BN227" s="1"/>
      <c r="BO227" s="1"/>
      <c r="BP227" s="1"/>
      <c r="BQ227" s="1"/>
    </row>
    <row r="228" spans="1:69" s="2" customFormat="1" x14ac:dyDescent="0.3">
      <c r="A228" s="1"/>
      <c r="B228" s="6"/>
      <c r="C228" s="6"/>
      <c r="D228" s="6"/>
      <c r="E228" s="6"/>
      <c r="W228" s="21"/>
      <c r="Y228" s="21"/>
      <c r="AF228" s="21"/>
      <c r="AG228" s="21"/>
      <c r="AH228" s="21"/>
      <c r="AI228" s="21"/>
      <c r="AM228" s="6"/>
      <c r="AV228" s="24"/>
      <c r="AY228" s="5"/>
      <c r="AZ228" s="5"/>
      <c r="BA228" s="4"/>
      <c r="BB228" s="3"/>
      <c r="BC228" s="3"/>
      <c r="BE228" s="1"/>
      <c r="BF228" s="1"/>
      <c r="BG228" s="1"/>
      <c r="BH228" s="1"/>
      <c r="BI228" s="1"/>
      <c r="BJ228" s="1"/>
      <c r="BK228" s="60"/>
      <c r="BL228" s="1"/>
      <c r="BM228" s="1"/>
      <c r="BN228" s="1"/>
      <c r="BO228" s="1"/>
      <c r="BP228" s="1"/>
      <c r="BQ228" s="1"/>
    </row>
    <row r="229" spans="1:69" s="2" customFormat="1" x14ac:dyDescent="0.3">
      <c r="A229" s="1"/>
      <c r="B229" s="6"/>
      <c r="C229" s="6"/>
      <c r="D229" s="6"/>
      <c r="E229" s="6"/>
      <c r="W229" s="21"/>
      <c r="Y229" s="21"/>
      <c r="AF229" s="21"/>
      <c r="AG229" s="21"/>
      <c r="AH229" s="21"/>
      <c r="AI229" s="21"/>
      <c r="AM229" s="6"/>
      <c r="AV229" s="24"/>
      <c r="AY229" s="5"/>
      <c r="AZ229" s="5"/>
      <c r="BA229" s="4"/>
      <c r="BB229" s="3"/>
      <c r="BC229" s="3"/>
      <c r="BE229" s="1"/>
      <c r="BF229" s="1"/>
      <c r="BG229" s="1"/>
      <c r="BH229" s="1"/>
      <c r="BI229" s="1"/>
      <c r="BJ229" s="1"/>
      <c r="BK229" s="60"/>
      <c r="BL229" s="1"/>
      <c r="BM229" s="1"/>
      <c r="BN229" s="1"/>
      <c r="BO229" s="1"/>
      <c r="BP229" s="1"/>
      <c r="BQ229" s="1"/>
    </row>
    <row r="230" spans="1:69" s="2" customFormat="1" x14ac:dyDescent="0.3">
      <c r="A230" s="1"/>
      <c r="B230" s="6"/>
      <c r="C230" s="6"/>
      <c r="D230" s="6"/>
      <c r="E230" s="6"/>
      <c r="W230" s="21"/>
      <c r="Y230" s="21"/>
      <c r="AF230" s="21"/>
      <c r="AG230" s="21"/>
      <c r="AH230" s="21"/>
      <c r="AI230" s="21"/>
      <c r="AM230" s="6"/>
      <c r="AV230" s="24"/>
      <c r="AY230" s="5"/>
      <c r="AZ230" s="5"/>
      <c r="BA230" s="4"/>
      <c r="BB230" s="3"/>
      <c r="BC230" s="3"/>
      <c r="BE230" s="1"/>
      <c r="BF230" s="1"/>
      <c r="BG230" s="1"/>
      <c r="BH230" s="1"/>
      <c r="BI230" s="1"/>
      <c r="BJ230" s="1"/>
      <c r="BK230" s="60"/>
      <c r="BL230" s="1"/>
      <c r="BM230" s="1"/>
      <c r="BN230" s="1"/>
      <c r="BO230" s="1"/>
      <c r="BP230" s="1"/>
      <c r="BQ230" s="1"/>
    </row>
    <row r="231" spans="1:69" s="2" customFormat="1" x14ac:dyDescent="0.3">
      <c r="A231" s="1"/>
      <c r="B231" s="6"/>
      <c r="C231" s="6"/>
      <c r="D231" s="6"/>
      <c r="E231" s="6"/>
      <c r="W231" s="21"/>
      <c r="Y231" s="21"/>
      <c r="AF231" s="21"/>
      <c r="AG231" s="21"/>
      <c r="AH231" s="21"/>
      <c r="AI231" s="21"/>
      <c r="AM231" s="6"/>
      <c r="AV231" s="24"/>
      <c r="AY231" s="5"/>
      <c r="AZ231" s="5"/>
      <c r="BA231" s="4"/>
      <c r="BB231" s="3"/>
      <c r="BC231" s="3"/>
      <c r="BE231" s="1"/>
      <c r="BF231" s="1"/>
      <c r="BG231" s="1"/>
      <c r="BH231" s="1"/>
      <c r="BI231" s="1"/>
      <c r="BJ231" s="1"/>
      <c r="BK231" s="60"/>
      <c r="BL231" s="1"/>
      <c r="BM231" s="1"/>
      <c r="BN231" s="1"/>
      <c r="BO231" s="1"/>
      <c r="BP231" s="1"/>
      <c r="BQ231" s="1"/>
    </row>
    <row r="232" spans="1:69" s="2" customFormat="1" x14ac:dyDescent="0.3">
      <c r="A232" s="1"/>
      <c r="B232" s="6"/>
      <c r="C232" s="6"/>
      <c r="D232" s="6"/>
      <c r="E232" s="6"/>
      <c r="W232" s="21"/>
      <c r="Y232" s="21"/>
      <c r="AF232" s="21"/>
      <c r="AG232" s="21"/>
      <c r="AH232" s="21"/>
      <c r="AI232" s="21"/>
      <c r="AM232" s="6"/>
      <c r="AV232" s="24"/>
      <c r="AY232" s="5"/>
      <c r="AZ232" s="5"/>
      <c r="BA232" s="4"/>
      <c r="BB232" s="3"/>
      <c r="BC232" s="3"/>
      <c r="BE232" s="1"/>
      <c r="BF232" s="1"/>
      <c r="BG232" s="1"/>
      <c r="BH232" s="1"/>
      <c r="BI232" s="1"/>
      <c r="BJ232" s="1"/>
      <c r="BK232" s="60"/>
      <c r="BL232" s="1"/>
      <c r="BM232" s="1"/>
      <c r="BN232" s="1"/>
      <c r="BO232" s="1"/>
      <c r="BP232" s="1"/>
      <c r="BQ232" s="1"/>
    </row>
    <row r="233" spans="1:69" s="2" customFormat="1" x14ac:dyDescent="0.3">
      <c r="A233" s="1"/>
      <c r="B233" s="6"/>
      <c r="C233" s="6"/>
      <c r="D233" s="6"/>
      <c r="E233" s="6"/>
      <c r="W233" s="21"/>
      <c r="Y233" s="21"/>
      <c r="AF233" s="21"/>
      <c r="AG233" s="21"/>
      <c r="AH233" s="21"/>
      <c r="AI233" s="21"/>
      <c r="AM233" s="6"/>
      <c r="AV233" s="24"/>
      <c r="AY233" s="5"/>
      <c r="AZ233" s="5"/>
      <c r="BA233" s="4"/>
      <c r="BB233" s="3"/>
      <c r="BC233" s="3"/>
      <c r="BE233" s="1"/>
      <c r="BF233" s="1"/>
      <c r="BG233" s="1"/>
      <c r="BH233" s="1"/>
      <c r="BI233" s="1"/>
      <c r="BJ233" s="1"/>
      <c r="BK233" s="60"/>
      <c r="BL233" s="1"/>
      <c r="BM233" s="1"/>
      <c r="BN233" s="1"/>
      <c r="BO233" s="1"/>
      <c r="BP233" s="1"/>
      <c r="BQ233" s="1"/>
    </row>
    <row r="234" spans="1:69" s="2" customFormat="1" x14ac:dyDescent="0.3">
      <c r="A234" s="1"/>
      <c r="B234" s="6"/>
      <c r="C234" s="6"/>
      <c r="D234" s="6"/>
      <c r="E234" s="6"/>
      <c r="W234" s="21"/>
      <c r="Y234" s="21"/>
      <c r="AF234" s="21"/>
      <c r="AG234" s="21"/>
      <c r="AH234" s="21"/>
      <c r="AI234" s="21"/>
      <c r="AM234" s="6"/>
      <c r="AV234" s="24"/>
      <c r="AY234" s="5"/>
      <c r="AZ234" s="5"/>
      <c r="BA234" s="4"/>
      <c r="BB234" s="3"/>
      <c r="BC234" s="3"/>
      <c r="BE234" s="1"/>
      <c r="BF234" s="1"/>
      <c r="BG234" s="1"/>
      <c r="BH234" s="1"/>
      <c r="BI234" s="1"/>
      <c r="BJ234" s="1"/>
      <c r="BK234" s="60"/>
      <c r="BL234" s="1"/>
      <c r="BM234" s="1"/>
      <c r="BN234" s="1"/>
      <c r="BO234" s="1"/>
      <c r="BP234" s="1"/>
      <c r="BQ234" s="1"/>
    </row>
    <row r="235" spans="1:69" s="2" customFormat="1" x14ac:dyDescent="0.3">
      <c r="A235" s="1"/>
      <c r="B235" s="6"/>
      <c r="C235" s="6"/>
      <c r="D235" s="6"/>
      <c r="E235" s="6"/>
      <c r="W235" s="21"/>
      <c r="Y235" s="21"/>
      <c r="AF235" s="21"/>
      <c r="AG235" s="21"/>
      <c r="AH235" s="21"/>
      <c r="AI235" s="21"/>
      <c r="AM235" s="6"/>
      <c r="AV235" s="24"/>
      <c r="AY235" s="5"/>
      <c r="AZ235" s="5"/>
      <c r="BA235" s="4"/>
      <c r="BB235" s="3"/>
      <c r="BC235" s="3"/>
      <c r="BE235" s="1"/>
      <c r="BF235" s="1"/>
      <c r="BG235" s="1"/>
      <c r="BH235" s="1"/>
      <c r="BI235" s="1"/>
      <c r="BJ235" s="1"/>
      <c r="BK235" s="60"/>
      <c r="BL235" s="1"/>
      <c r="BM235" s="1"/>
      <c r="BN235" s="1"/>
      <c r="BO235" s="1"/>
      <c r="BP235" s="1"/>
      <c r="BQ235" s="1"/>
    </row>
    <row r="236" spans="1:69" s="2" customFormat="1" x14ac:dyDescent="0.3">
      <c r="A236" s="1"/>
      <c r="B236" s="6"/>
      <c r="C236" s="6"/>
      <c r="D236" s="6"/>
      <c r="E236" s="6"/>
      <c r="W236" s="21"/>
      <c r="Y236" s="21"/>
      <c r="AF236" s="21"/>
      <c r="AG236" s="21"/>
      <c r="AH236" s="21"/>
      <c r="AI236" s="21"/>
      <c r="AM236" s="6"/>
      <c r="AV236" s="24"/>
      <c r="AY236" s="5"/>
      <c r="AZ236" s="5"/>
      <c r="BA236" s="4"/>
      <c r="BB236" s="3"/>
      <c r="BC236" s="3"/>
      <c r="BE236" s="1"/>
      <c r="BF236" s="1"/>
      <c r="BG236" s="1"/>
      <c r="BH236" s="1"/>
      <c r="BI236" s="1"/>
      <c r="BJ236" s="1"/>
      <c r="BK236" s="60"/>
      <c r="BL236" s="1"/>
      <c r="BM236" s="1"/>
      <c r="BN236" s="1"/>
      <c r="BO236" s="1"/>
      <c r="BP236" s="1"/>
      <c r="BQ236" s="1"/>
    </row>
    <row r="237" spans="1:69" s="2" customFormat="1" x14ac:dyDescent="0.3">
      <c r="A237" s="1"/>
      <c r="B237" s="6"/>
      <c r="C237" s="6"/>
      <c r="D237" s="6"/>
      <c r="E237" s="6"/>
      <c r="W237" s="21"/>
      <c r="Y237" s="21"/>
      <c r="AF237" s="21"/>
      <c r="AG237" s="21"/>
      <c r="AH237" s="21"/>
      <c r="AI237" s="21"/>
      <c r="AM237" s="6"/>
      <c r="AV237" s="24"/>
      <c r="AY237" s="5"/>
      <c r="AZ237" s="5"/>
      <c r="BA237" s="4"/>
      <c r="BB237" s="3"/>
      <c r="BC237" s="3"/>
      <c r="BE237" s="1"/>
      <c r="BF237" s="1"/>
      <c r="BG237" s="1"/>
      <c r="BH237" s="1"/>
      <c r="BI237" s="1"/>
      <c r="BJ237" s="1"/>
      <c r="BK237" s="60"/>
      <c r="BL237" s="1"/>
      <c r="BM237" s="1"/>
      <c r="BN237" s="1"/>
      <c r="BO237" s="1"/>
      <c r="BP237" s="1"/>
      <c r="BQ237" s="1"/>
    </row>
    <row r="238" spans="1:69" s="2" customFormat="1" x14ac:dyDescent="0.3">
      <c r="A238" s="1"/>
      <c r="B238" s="6"/>
      <c r="C238" s="6"/>
      <c r="D238" s="6"/>
      <c r="E238" s="6"/>
      <c r="W238" s="21"/>
      <c r="Y238" s="21"/>
      <c r="AF238" s="21"/>
      <c r="AG238" s="21"/>
      <c r="AH238" s="21"/>
      <c r="AI238" s="21"/>
      <c r="AM238" s="6"/>
      <c r="AV238" s="24"/>
      <c r="AY238" s="5"/>
      <c r="AZ238" s="5"/>
      <c r="BA238" s="4"/>
      <c r="BB238" s="3"/>
      <c r="BC238" s="3"/>
      <c r="BE238" s="1"/>
      <c r="BF238" s="1"/>
      <c r="BG238" s="1"/>
      <c r="BH238" s="1"/>
      <c r="BI238" s="1"/>
      <c r="BJ238" s="1"/>
      <c r="BK238" s="60"/>
      <c r="BL238" s="1"/>
      <c r="BM238" s="1"/>
      <c r="BN238" s="1"/>
      <c r="BO238" s="1"/>
      <c r="BP238" s="1"/>
      <c r="BQ238" s="1"/>
    </row>
    <row r="239" spans="1:69" s="2" customFormat="1" x14ac:dyDescent="0.3">
      <c r="A239" s="1"/>
      <c r="B239" s="6"/>
      <c r="C239" s="6"/>
      <c r="D239" s="6"/>
      <c r="E239" s="6"/>
      <c r="W239" s="21"/>
      <c r="Y239" s="21"/>
      <c r="AF239" s="21"/>
      <c r="AG239" s="21"/>
      <c r="AH239" s="21"/>
      <c r="AI239" s="21"/>
      <c r="AM239" s="6"/>
      <c r="AV239" s="24"/>
      <c r="AY239" s="5"/>
      <c r="AZ239" s="5"/>
      <c r="BA239" s="4"/>
      <c r="BB239" s="3"/>
      <c r="BC239" s="3"/>
      <c r="BE239" s="1"/>
      <c r="BF239" s="1"/>
      <c r="BG239" s="1"/>
      <c r="BH239" s="1"/>
      <c r="BI239" s="1"/>
      <c r="BJ239" s="1"/>
      <c r="BK239" s="60"/>
      <c r="BL239" s="1"/>
      <c r="BM239" s="1"/>
      <c r="BN239" s="1"/>
      <c r="BO239" s="1"/>
      <c r="BP239" s="1"/>
      <c r="BQ239" s="1"/>
    </row>
    <row r="240" spans="1:69" s="2" customFormat="1" x14ac:dyDescent="0.3">
      <c r="A240" s="1"/>
      <c r="B240" s="6"/>
      <c r="C240" s="6"/>
      <c r="D240" s="6"/>
      <c r="E240" s="6"/>
      <c r="W240" s="21"/>
      <c r="Y240" s="21"/>
      <c r="AF240" s="21"/>
      <c r="AG240" s="21"/>
      <c r="AH240" s="21"/>
      <c r="AI240" s="21"/>
      <c r="AM240" s="6"/>
      <c r="AV240" s="24"/>
      <c r="AY240" s="5"/>
      <c r="AZ240" s="5"/>
      <c r="BA240" s="4"/>
      <c r="BB240" s="3"/>
      <c r="BC240" s="3"/>
      <c r="BE240" s="1"/>
      <c r="BF240" s="1"/>
      <c r="BG240" s="1"/>
      <c r="BH240" s="1"/>
      <c r="BI240" s="1"/>
      <c r="BJ240" s="1"/>
      <c r="BK240" s="60"/>
      <c r="BL240" s="1"/>
      <c r="BM240" s="1"/>
      <c r="BN240" s="1"/>
      <c r="BO240" s="1"/>
      <c r="BP240" s="1"/>
      <c r="BQ240" s="1"/>
    </row>
    <row r="241" spans="1:69" s="2" customFormat="1" x14ac:dyDescent="0.3">
      <c r="A241" s="1"/>
      <c r="B241" s="6"/>
      <c r="C241" s="6"/>
      <c r="D241" s="6"/>
      <c r="E241" s="6"/>
      <c r="W241" s="21"/>
      <c r="Y241" s="21"/>
      <c r="AF241" s="21"/>
      <c r="AG241" s="21"/>
      <c r="AH241" s="21"/>
      <c r="AI241" s="21"/>
      <c r="AM241" s="6"/>
      <c r="AV241" s="24"/>
      <c r="AY241" s="5"/>
      <c r="AZ241" s="5"/>
      <c r="BA241" s="4"/>
      <c r="BB241" s="3"/>
      <c r="BC241" s="3"/>
      <c r="BE241" s="1"/>
      <c r="BF241" s="1"/>
      <c r="BG241" s="1"/>
      <c r="BH241" s="1"/>
      <c r="BI241" s="1"/>
      <c r="BJ241" s="1"/>
      <c r="BK241" s="60"/>
      <c r="BL241" s="1"/>
      <c r="BM241" s="1"/>
      <c r="BN241" s="1"/>
      <c r="BO241" s="1"/>
      <c r="BP241" s="1"/>
      <c r="BQ241" s="1"/>
    </row>
    <row r="242" spans="1:69" s="2" customFormat="1" x14ac:dyDescent="0.3">
      <c r="A242" s="1"/>
      <c r="B242" s="6"/>
      <c r="C242" s="6"/>
      <c r="D242" s="6"/>
      <c r="E242" s="6"/>
      <c r="W242" s="21"/>
      <c r="Y242" s="21"/>
      <c r="AF242" s="21"/>
      <c r="AG242" s="21"/>
      <c r="AH242" s="21"/>
      <c r="AI242" s="21"/>
      <c r="AM242" s="6"/>
      <c r="AV242" s="24"/>
      <c r="AY242" s="5"/>
      <c r="AZ242" s="5"/>
      <c r="BA242" s="4"/>
      <c r="BB242" s="3"/>
      <c r="BC242" s="3"/>
      <c r="BE242" s="1"/>
      <c r="BF242" s="1"/>
      <c r="BG242" s="1"/>
      <c r="BH242" s="1"/>
      <c r="BI242" s="1"/>
      <c r="BJ242" s="1"/>
      <c r="BK242" s="60"/>
      <c r="BL242" s="1"/>
      <c r="BM242" s="1"/>
      <c r="BN242" s="1"/>
      <c r="BO242" s="1"/>
      <c r="BP242" s="1"/>
      <c r="BQ242" s="1"/>
    </row>
    <row r="243" spans="1:69" s="2" customFormat="1" x14ac:dyDescent="0.3">
      <c r="A243" s="1"/>
      <c r="B243" s="6"/>
      <c r="C243" s="6"/>
      <c r="D243" s="6"/>
      <c r="E243" s="6"/>
      <c r="W243" s="21"/>
      <c r="Y243" s="21"/>
      <c r="AF243" s="21"/>
      <c r="AG243" s="21"/>
      <c r="AH243" s="21"/>
      <c r="AI243" s="21"/>
      <c r="AM243" s="6"/>
      <c r="AV243" s="24"/>
      <c r="AY243" s="5"/>
      <c r="AZ243" s="5"/>
      <c r="BA243" s="4"/>
      <c r="BB243" s="3"/>
      <c r="BC243" s="3"/>
      <c r="BE243" s="1"/>
      <c r="BF243" s="1"/>
      <c r="BG243" s="1"/>
      <c r="BH243" s="1"/>
      <c r="BI243" s="1"/>
      <c r="BJ243" s="1"/>
      <c r="BK243" s="60"/>
      <c r="BL243" s="1"/>
      <c r="BM243" s="1"/>
      <c r="BN243" s="1"/>
      <c r="BO243" s="1"/>
      <c r="BP243" s="1"/>
      <c r="BQ243" s="1"/>
    </row>
    <row r="244" spans="1:69" s="2" customFormat="1" x14ac:dyDescent="0.3">
      <c r="A244" s="1"/>
      <c r="B244" s="6"/>
      <c r="C244" s="6"/>
      <c r="D244" s="6"/>
      <c r="E244" s="6"/>
      <c r="W244" s="21"/>
      <c r="Y244" s="21"/>
      <c r="AF244" s="21"/>
      <c r="AG244" s="21"/>
      <c r="AH244" s="21"/>
      <c r="AI244" s="21"/>
      <c r="AM244" s="6"/>
      <c r="AV244" s="24"/>
      <c r="AY244" s="5"/>
      <c r="AZ244" s="5"/>
      <c r="BA244" s="4"/>
      <c r="BB244" s="3"/>
      <c r="BC244" s="3"/>
      <c r="BE244" s="1"/>
      <c r="BF244" s="1"/>
      <c r="BG244" s="1"/>
      <c r="BH244" s="1"/>
      <c r="BI244" s="1"/>
      <c r="BJ244" s="1"/>
      <c r="BK244" s="60"/>
      <c r="BL244" s="1"/>
      <c r="BM244" s="1"/>
      <c r="BN244" s="1"/>
      <c r="BO244" s="1"/>
      <c r="BP244" s="1"/>
      <c r="BQ244" s="1"/>
    </row>
    <row r="245" spans="1:69" s="2" customFormat="1" x14ac:dyDescent="0.3">
      <c r="A245" s="1"/>
      <c r="B245" s="6"/>
      <c r="C245" s="6"/>
      <c r="D245" s="6"/>
      <c r="E245" s="6"/>
      <c r="W245" s="21"/>
      <c r="Y245" s="21"/>
      <c r="AF245" s="21"/>
      <c r="AG245" s="21"/>
      <c r="AH245" s="21"/>
      <c r="AI245" s="21"/>
      <c r="AM245" s="6"/>
      <c r="AV245" s="24"/>
      <c r="AY245" s="5"/>
      <c r="AZ245" s="5"/>
      <c r="BA245" s="4"/>
      <c r="BB245" s="3"/>
      <c r="BC245" s="3"/>
      <c r="BE245" s="1"/>
      <c r="BF245" s="1"/>
      <c r="BG245" s="1"/>
      <c r="BH245" s="1"/>
      <c r="BI245" s="1"/>
      <c r="BJ245" s="1"/>
      <c r="BK245" s="60"/>
      <c r="BL245" s="1"/>
      <c r="BM245" s="1"/>
      <c r="BN245" s="1"/>
      <c r="BO245" s="1"/>
      <c r="BP245" s="1"/>
      <c r="BQ245" s="1"/>
    </row>
    <row r="246" spans="1:69" s="2" customFormat="1" x14ac:dyDescent="0.3">
      <c r="A246" s="1"/>
      <c r="B246" s="6"/>
      <c r="C246" s="6"/>
      <c r="D246" s="6"/>
      <c r="E246" s="6"/>
      <c r="W246" s="21"/>
      <c r="Y246" s="21"/>
      <c r="AF246" s="21"/>
      <c r="AG246" s="21"/>
      <c r="AH246" s="21"/>
      <c r="AI246" s="21"/>
      <c r="AM246" s="6"/>
      <c r="AV246" s="24"/>
      <c r="AY246" s="5"/>
      <c r="AZ246" s="5"/>
      <c r="BA246" s="4"/>
      <c r="BB246" s="3"/>
      <c r="BC246" s="3"/>
      <c r="BE246" s="1"/>
      <c r="BF246" s="1"/>
      <c r="BG246" s="1"/>
      <c r="BH246" s="1"/>
      <c r="BI246" s="1"/>
      <c r="BJ246" s="1"/>
      <c r="BK246" s="60"/>
      <c r="BL246" s="1"/>
      <c r="BM246" s="1"/>
      <c r="BN246" s="1"/>
      <c r="BO246" s="1"/>
      <c r="BP246" s="1"/>
      <c r="BQ246" s="1"/>
    </row>
    <row r="247" spans="1:69" s="2" customFormat="1" x14ac:dyDescent="0.3">
      <c r="A247" s="1"/>
      <c r="B247" s="6"/>
      <c r="C247" s="6"/>
      <c r="D247" s="6"/>
      <c r="E247" s="6"/>
      <c r="W247" s="21"/>
      <c r="Y247" s="21"/>
      <c r="AF247" s="21"/>
      <c r="AG247" s="21"/>
      <c r="AH247" s="21"/>
      <c r="AI247" s="21"/>
      <c r="AM247" s="6"/>
      <c r="AV247" s="24"/>
      <c r="AY247" s="5"/>
      <c r="AZ247" s="5"/>
      <c r="BA247" s="4"/>
      <c r="BB247" s="3"/>
      <c r="BC247" s="3"/>
      <c r="BE247" s="1"/>
      <c r="BF247" s="1"/>
      <c r="BG247" s="1"/>
      <c r="BH247" s="1"/>
      <c r="BI247" s="1"/>
      <c r="BJ247" s="1"/>
      <c r="BK247" s="60"/>
      <c r="BL247" s="1"/>
      <c r="BM247" s="1"/>
      <c r="BN247" s="1"/>
      <c r="BO247" s="1"/>
      <c r="BP247" s="1"/>
      <c r="BQ247" s="1"/>
    </row>
    <row r="248" spans="1:69" s="2" customFormat="1" x14ac:dyDescent="0.3">
      <c r="A248" s="1"/>
      <c r="B248" s="6"/>
      <c r="C248" s="6"/>
      <c r="D248" s="6"/>
      <c r="E248" s="6"/>
      <c r="W248" s="21"/>
      <c r="Y248" s="21"/>
      <c r="AF248" s="21"/>
      <c r="AG248" s="21"/>
      <c r="AH248" s="21"/>
      <c r="AI248" s="21"/>
      <c r="AM248" s="6"/>
      <c r="AV248" s="24"/>
      <c r="AY248" s="5"/>
      <c r="AZ248" s="5"/>
      <c r="BA248" s="4"/>
      <c r="BB248" s="3"/>
      <c r="BC248" s="3"/>
      <c r="BE248" s="1"/>
      <c r="BF248" s="1"/>
      <c r="BG248" s="1"/>
      <c r="BH248" s="1"/>
      <c r="BI248" s="1"/>
      <c r="BJ248" s="1"/>
      <c r="BK248" s="60"/>
      <c r="BL248" s="1"/>
      <c r="BM248" s="1"/>
      <c r="BN248" s="1"/>
      <c r="BO248" s="1"/>
      <c r="BP248" s="1"/>
      <c r="BQ248" s="1"/>
    </row>
    <row r="249" spans="1:69" s="2" customFormat="1" x14ac:dyDescent="0.3">
      <c r="A249" s="1"/>
      <c r="B249" s="6"/>
      <c r="C249" s="6"/>
      <c r="D249" s="6"/>
      <c r="E249" s="6"/>
      <c r="W249" s="21"/>
      <c r="Y249" s="21"/>
      <c r="AF249" s="21"/>
      <c r="AG249" s="21"/>
      <c r="AH249" s="21"/>
      <c r="AI249" s="21"/>
      <c r="AM249" s="6"/>
      <c r="AV249" s="24"/>
      <c r="AY249" s="5"/>
      <c r="AZ249" s="5"/>
      <c r="BA249" s="4"/>
      <c r="BB249" s="3"/>
      <c r="BC249" s="3"/>
      <c r="BE249" s="1"/>
      <c r="BF249" s="1"/>
      <c r="BG249" s="1"/>
      <c r="BH249" s="1"/>
      <c r="BI249" s="1"/>
      <c r="BJ249" s="1"/>
      <c r="BK249" s="60"/>
      <c r="BL249" s="1"/>
      <c r="BM249" s="1"/>
      <c r="BN249" s="1"/>
      <c r="BO249" s="1"/>
      <c r="BP249" s="1"/>
      <c r="BQ249" s="1"/>
    </row>
    <row r="250" spans="1:69" s="2" customFormat="1" x14ac:dyDescent="0.3">
      <c r="A250" s="1"/>
      <c r="B250" s="6"/>
      <c r="C250" s="6"/>
      <c r="D250" s="6"/>
      <c r="E250" s="6"/>
      <c r="W250" s="21"/>
      <c r="Y250" s="21"/>
      <c r="AF250" s="21"/>
      <c r="AG250" s="21"/>
      <c r="AH250" s="21"/>
      <c r="AI250" s="21"/>
      <c r="AM250" s="6"/>
      <c r="AV250" s="24"/>
      <c r="AY250" s="5"/>
      <c r="AZ250" s="5"/>
      <c r="BA250" s="4"/>
      <c r="BB250" s="3"/>
      <c r="BC250" s="3"/>
      <c r="BE250" s="1"/>
      <c r="BF250" s="1"/>
      <c r="BG250" s="1"/>
      <c r="BH250" s="1"/>
      <c r="BI250" s="1"/>
      <c r="BJ250" s="1"/>
      <c r="BK250" s="60"/>
      <c r="BL250" s="1"/>
      <c r="BM250" s="1"/>
      <c r="BN250" s="1"/>
      <c r="BO250" s="1"/>
      <c r="BP250" s="1"/>
      <c r="BQ250" s="1"/>
    </row>
    <row r="251" spans="1:69" s="2" customFormat="1" x14ac:dyDescent="0.3">
      <c r="A251" s="1"/>
      <c r="B251" s="6"/>
      <c r="C251" s="6"/>
      <c r="D251" s="6"/>
      <c r="E251" s="6"/>
      <c r="W251" s="21"/>
      <c r="Y251" s="21"/>
      <c r="AF251" s="21"/>
      <c r="AG251" s="21"/>
      <c r="AH251" s="21"/>
      <c r="AI251" s="21"/>
      <c r="AM251" s="6"/>
      <c r="AV251" s="24"/>
      <c r="AY251" s="5"/>
      <c r="AZ251" s="5"/>
      <c r="BA251" s="4"/>
      <c r="BB251" s="3"/>
      <c r="BC251" s="3"/>
      <c r="BE251" s="1"/>
      <c r="BF251" s="1"/>
      <c r="BG251" s="1"/>
      <c r="BH251" s="1"/>
      <c r="BI251" s="1"/>
      <c r="BJ251" s="1"/>
      <c r="BK251" s="60"/>
      <c r="BL251" s="1"/>
      <c r="BM251" s="1"/>
      <c r="BN251" s="1"/>
      <c r="BO251" s="1"/>
      <c r="BP251" s="1"/>
      <c r="BQ251" s="1"/>
    </row>
    <row r="252" spans="1:69" s="2" customFormat="1" x14ac:dyDescent="0.3">
      <c r="A252" s="1"/>
      <c r="B252" s="6"/>
      <c r="C252" s="6"/>
      <c r="D252" s="6"/>
      <c r="E252" s="6"/>
      <c r="W252" s="21"/>
      <c r="Y252" s="21"/>
      <c r="AF252" s="21"/>
      <c r="AG252" s="21"/>
      <c r="AH252" s="21"/>
      <c r="AI252" s="21"/>
      <c r="AM252" s="6"/>
      <c r="AV252" s="24"/>
      <c r="AY252" s="5"/>
      <c r="AZ252" s="5"/>
      <c r="BA252" s="4"/>
      <c r="BB252" s="3"/>
      <c r="BC252" s="3"/>
      <c r="BE252" s="1"/>
      <c r="BF252" s="1"/>
      <c r="BG252" s="1"/>
      <c r="BH252" s="1"/>
      <c r="BI252" s="1"/>
      <c r="BJ252" s="1"/>
      <c r="BK252" s="60"/>
      <c r="BL252" s="1"/>
      <c r="BM252" s="1"/>
      <c r="BN252" s="1"/>
      <c r="BO252" s="1"/>
      <c r="BP252" s="1"/>
      <c r="BQ252" s="1"/>
    </row>
    <row r="253" spans="1:69" s="2" customFormat="1" x14ac:dyDescent="0.3">
      <c r="A253" s="1"/>
      <c r="B253" s="6"/>
      <c r="C253" s="6"/>
      <c r="D253" s="6"/>
      <c r="E253" s="6"/>
      <c r="W253" s="21"/>
      <c r="Y253" s="21"/>
      <c r="AF253" s="21"/>
      <c r="AG253" s="21"/>
      <c r="AH253" s="21"/>
      <c r="AI253" s="21"/>
      <c r="AM253" s="6"/>
      <c r="AV253" s="24"/>
      <c r="AY253" s="5"/>
      <c r="AZ253" s="5"/>
      <c r="BA253" s="4"/>
      <c r="BB253" s="3"/>
      <c r="BC253" s="3"/>
      <c r="BE253" s="1"/>
      <c r="BF253" s="1"/>
      <c r="BG253" s="1"/>
      <c r="BH253" s="1"/>
      <c r="BI253" s="1"/>
      <c r="BJ253" s="1"/>
      <c r="BK253" s="60"/>
      <c r="BL253" s="1"/>
      <c r="BM253" s="1"/>
      <c r="BN253" s="1"/>
      <c r="BO253" s="1"/>
      <c r="BP253" s="1"/>
      <c r="BQ253" s="1"/>
    </row>
    <row r="254" spans="1:69" s="2" customFormat="1" x14ac:dyDescent="0.3">
      <c r="A254" s="1"/>
      <c r="B254" s="6"/>
      <c r="C254" s="6"/>
      <c r="D254" s="6"/>
      <c r="E254" s="6"/>
      <c r="W254" s="21"/>
      <c r="Y254" s="21"/>
      <c r="AF254" s="21"/>
      <c r="AG254" s="21"/>
      <c r="AH254" s="21"/>
      <c r="AI254" s="21"/>
      <c r="AM254" s="6"/>
      <c r="AV254" s="24"/>
      <c r="AY254" s="5"/>
      <c r="AZ254" s="5"/>
      <c r="BA254" s="4"/>
      <c r="BB254" s="3"/>
      <c r="BC254" s="3"/>
      <c r="BE254" s="1"/>
      <c r="BF254" s="1"/>
      <c r="BG254" s="1"/>
      <c r="BH254" s="1"/>
      <c r="BI254" s="1"/>
      <c r="BJ254" s="1"/>
      <c r="BK254" s="60"/>
      <c r="BL254" s="1"/>
      <c r="BM254" s="1"/>
      <c r="BN254" s="1"/>
      <c r="BO254" s="1"/>
      <c r="BP254" s="1"/>
      <c r="BQ254" s="1"/>
    </row>
    <row r="255" spans="1:69" s="2" customFormat="1" x14ac:dyDescent="0.3">
      <c r="A255" s="1"/>
      <c r="B255" s="6"/>
      <c r="C255" s="6"/>
      <c r="D255" s="6"/>
      <c r="E255" s="6"/>
      <c r="W255" s="21"/>
      <c r="Y255" s="21"/>
      <c r="AF255" s="21"/>
      <c r="AG255" s="21"/>
      <c r="AH255" s="21"/>
      <c r="AI255" s="21"/>
      <c r="AM255" s="6"/>
      <c r="AV255" s="24"/>
      <c r="AY255" s="5"/>
      <c r="AZ255" s="5"/>
      <c r="BA255" s="4"/>
      <c r="BB255" s="3"/>
      <c r="BC255" s="3"/>
      <c r="BE255" s="1"/>
      <c r="BF255" s="1"/>
      <c r="BG255" s="1"/>
      <c r="BH255" s="1"/>
      <c r="BI255" s="1"/>
      <c r="BJ255" s="1"/>
      <c r="BK255" s="60"/>
      <c r="BL255" s="1"/>
      <c r="BM255" s="1"/>
      <c r="BN255" s="1"/>
      <c r="BO255" s="1"/>
      <c r="BP255" s="1"/>
      <c r="BQ255" s="1"/>
    </row>
    <row r="256" spans="1:69" s="2" customFormat="1" x14ac:dyDescent="0.3">
      <c r="A256" s="1"/>
      <c r="B256" s="6"/>
      <c r="C256" s="6"/>
      <c r="D256" s="6"/>
      <c r="E256" s="6"/>
      <c r="W256" s="21"/>
      <c r="Y256" s="21"/>
      <c r="AF256" s="21"/>
      <c r="AG256" s="21"/>
      <c r="AH256" s="21"/>
      <c r="AI256" s="21"/>
      <c r="AM256" s="6"/>
      <c r="AV256" s="24"/>
      <c r="AY256" s="5"/>
      <c r="AZ256" s="5"/>
      <c r="BA256" s="4"/>
      <c r="BB256" s="3"/>
      <c r="BC256" s="3"/>
      <c r="BE256" s="1"/>
      <c r="BF256" s="1"/>
      <c r="BG256" s="1"/>
      <c r="BH256" s="1"/>
      <c r="BI256" s="1"/>
      <c r="BJ256" s="1"/>
      <c r="BK256" s="60"/>
      <c r="BL256" s="1"/>
      <c r="BM256" s="1"/>
      <c r="BN256" s="1"/>
      <c r="BO256" s="1"/>
      <c r="BP256" s="1"/>
      <c r="BQ256" s="1"/>
    </row>
    <row r="257" spans="1:69" s="2" customFormat="1" x14ac:dyDescent="0.3">
      <c r="A257" s="1"/>
      <c r="B257" s="6"/>
      <c r="C257" s="6"/>
      <c r="D257" s="6"/>
      <c r="E257" s="6"/>
      <c r="W257" s="21"/>
      <c r="Y257" s="21"/>
      <c r="AF257" s="21"/>
      <c r="AG257" s="21"/>
      <c r="AH257" s="21"/>
      <c r="AI257" s="21"/>
      <c r="AM257" s="6"/>
      <c r="AV257" s="24"/>
      <c r="AY257" s="5"/>
      <c r="AZ257" s="5"/>
      <c r="BA257" s="4"/>
      <c r="BB257" s="3"/>
      <c r="BC257" s="3"/>
      <c r="BE257" s="1"/>
      <c r="BF257" s="1"/>
      <c r="BG257" s="1"/>
      <c r="BH257" s="1"/>
      <c r="BI257" s="1"/>
      <c r="BJ257" s="1"/>
      <c r="BK257" s="60"/>
      <c r="BL257" s="1"/>
      <c r="BM257" s="1"/>
      <c r="BN257" s="1"/>
      <c r="BO257" s="1"/>
      <c r="BP257" s="1"/>
      <c r="BQ257" s="1"/>
    </row>
    <row r="258" spans="1:69" s="2" customFormat="1" x14ac:dyDescent="0.3">
      <c r="A258" s="1"/>
      <c r="B258" s="6"/>
      <c r="C258" s="6"/>
      <c r="D258" s="6"/>
      <c r="E258" s="6"/>
      <c r="W258" s="21"/>
      <c r="Y258" s="21"/>
      <c r="AF258" s="21"/>
      <c r="AG258" s="21"/>
      <c r="AH258" s="21"/>
      <c r="AI258" s="21"/>
      <c r="AM258" s="6"/>
      <c r="AV258" s="24"/>
      <c r="AY258" s="5"/>
      <c r="AZ258" s="5"/>
      <c r="BA258" s="4"/>
      <c r="BB258" s="3"/>
      <c r="BC258" s="3"/>
      <c r="BE258" s="1"/>
      <c r="BF258" s="1"/>
      <c r="BG258" s="1"/>
      <c r="BH258" s="1"/>
      <c r="BI258" s="1"/>
      <c r="BJ258" s="1"/>
      <c r="BK258" s="60"/>
      <c r="BL258" s="1"/>
      <c r="BM258" s="1"/>
      <c r="BN258" s="1"/>
      <c r="BO258" s="1"/>
      <c r="BP258" s="1"/>
      <c r="BQ258" s="1"/>
    </row>
    <row r="259" spans="1:69" s="2" customFormat="1" x14ac:dyDescent="0.3">
      <c r="A259" s="1"/>
      <c r="B259" s="6"/>
      <c r="C259" s="6"/>
      <c r="D259" s="6"/>
      <c r="E259" s="6"/>
      <c r="W259" s="21"/>
      <c r="Y259" s="21"/>
      <c r="AF259" s="21"/>
      <c r="AG259" s="21"/>
      <c r="AH259" s="21"/>
      <c r="AI259" s="21"/>
      <c r="AM259" s="6"/>
      <c r="AV259" s="24"/>
      <c r="AY259" s="5"/>
      <c r="AZ259" s="5"/>
      <c r="BA259" s="4"/>
      <c r="BB259" s="3"/>
      <c r="BC259" s="3"/>
      <c r="BE259" s="1"/>
      <c r="BF259" s="1"/>
      <c r="BG259" s="1"/>
      <c r="BH259" s="1"/>
      <c r="BI259" s="1"/>
      <c r="BJ259" s="1"/>
      <c r="BK259" s="60"/>
      <c r="BL259" s="1"/>
      <c r="BM259" s="1"/>
      <c r="BN259" s="1"/>
      <c r="BO259" s="1"/>
      <c r="BP259" s="1"/>
      <c r="BQ259" s="1"/>
    </row>
    <row r="260" spans="1:69" s="2" customFormat="1" x14ac:dyDescent="0.3">
      <c r="A260" s="1"/>
      <c r="B260" s="6"/>
      <c r="C260" s="6"/>
      <c r="D260" s="6"/>
      <c r="E260" s="6"/>
      <c r="W260" s="21"/>
      <c r="Y260" s="21"/>
      <c r="AF260" s="21"/>
      <c r="AG260" s="21"/>
      <c r="AH260" s="21"/>
      <c r="AI260" s="21"/>
      <c r="AM260" s="6"/>
      <c r="AV260" s="24"/>
      <c r="AY260" s="5"/>
      <c r="AZ260" s="5"/>
      <c r="BA260" s="4"/>
      <c r="BB260" s="3"/>
      <c r="BC260" s="3"/>
      <c r="BE260" s="1"/>
      <c r="BF260" s="1"/>
      <c r="BG260" s="1"/>
      <c r="BH260" s="1"/>
      <c r="BI260" s="1"/>
      <c r="BJ260" s="1"/>
      <c r="BK260" s="60"/>
      <c r="BL260" s="1"/>
      <c r="BM260" s="1"/>
      <c r="BN260" s="1"/>
      <c r="BO260" s="1"/>
      <c r="BP260" s="1"/>
      <c r="BQ260" s="1"/>
    </row>
    <row r="261" spans="1:69" s="2" customFormat="1" x14ac:dyDescent="0.3">
      <c r="A261" s="1"/>
      <c r="B261" s="6"/>
      <c r="C261" s="6"/>
      <c r="D261" s="6"/>
      <c r="E261" s="6"/>
      <c r="W261" s="21"/>
      <c r="Y261" s="21"/>
      <c r="AF261" s="21"/>
      <c r="AG261" s="21"/>
      <c r="AH261" s="21"/>
      <c r="AI261" s="21"/>
      <c r="AM261" s="6"/>
      <c r="AV261" s="24"/>
      <c r="AY261" s="5"/>
      <c r="AZ261" s="5"/>
      <c r="BA261" s="4"/>
      <c r="BB261" s="3"/>
      <c r="BC261" s="3"/>
      <c r="BE261" s="1"/>
      <c r="BF261" s="1"/>
      <c r="BG261" s="1"/>
      <c r="BH261" s="1"/>
      <c r="BI261" s="1"/>
      <c r="BJ261" s="1"/>
      <c r="BK261" s="60"/>
      <c r="BL261" s="1"/>
      <c r="BM261" s="1"/>
      <c r="BN261" s="1"/>
      <c r="BO261" s="1"/>
      <c r="BP261" s="1"/>
      <c r="BQ261" s="1"/>
    </row>
    <row r="262" spans="1:69" s="2" customFormat="1" x14ac:dyDescent="0.3">
      <c r="A262" s="1"/>
      <c r="B262" s="6"/>
      <c r="C262" s="6"/>
      <c r="D262" s="6"/>
      <c r="E262" s="6"/>
      <c r="W262" s="21"/>
      <c r="Y262" s="21"/>
      <c r="AF262" s="21"/>
      <c r="AG262" s="21"/>
      <c r="AH262" s="21"/>
      <c r="AI262" s="21"/>
      <c r="AM262" s="6"/>
      <c r="AV262" s="24"/>
      <c r="AY262" s="5"/>
      <c r="AZ262" s="5"/>
      <c r="BA262" s="4"/>
      <c r="BB262" s="3"/>
      <c r="BC262" s="3"/>
      <c r="BE262" s="1"/>
      <c r="BF262" s="1"/>
      <c r="BG262" s="1"/>
      <c r="BH262" s="1"/>
      <c r="BI262" s="1"/>
      <c r="BJ262" s="1"/>
      <c r="BK262" s="60"/>
      <c r="BL262" s="1"/>
      <c r="BM262" s="1"/>
      <c r="BN262" s="1"/>
      <c r="BO262" s="1"/>
      <c r="BP262" s="1"/>
      <c r="BQ262" s="1"/>
    </row>
    <row r="263" spans="1:69" s="2" customFormat="1" x14ac:dyDescent="0.3">
      <c r="A263" s="1"/>
      <c r="B263" s="6"/>
      <c r="C263" s="6"/>
      <c r="D263" s="6"/>
      <c r="E263" s="6"/>
      <c r="W263" s="21"/>
      <c r="Y263" s="21"/>
      <c r="AF263" s="21"/>
      <c r="AG263" s="21"/>
      <c r="AH263" s="21"/>
      <c r="AI263" s="21"/>
      <c r="AM263" s="6"/>
      <c r="AV263" s="24"/>
      <c r="AY263" s="5"/>
      <c r="AZ263" s="5"/>
      <c r="BA263" s="4"/>
      <c r="BB263" s="3"/>
      <c r="BC263" s="3"/>
      <c r="BE263" s="1"/>
      <c r="BF263" s="1"/>
      <c r="BG263" s="1"/>
      <c r="BH263" s="1"/>
      <c r="BI263" s="1"/>
      <c r="BJ263" s="1"/>
      <c r="BK263" s="60"/>
      <c r="BL263" s="1"/>
      <c r="BM263" s="1"/>
      <c r="BN263" s="1"/>
      <c r="BO263" s="1"/>
      <c r="BP263" s="1"/>
      <c r="BQ263" s="1"/>
    </row>
    <row r="264" spans="1:69" s="2" customFormat="1" x14ac:dyDescent="0.3">
      <c r="A264" s="1"/>
      <c r="B264" s="6"/>
      <c r="C264" s="6"/>
      <c r="D264" s="6"/>
      <c r="E264" s="6"/>
      <c r="W264" s="21"/>
      <c r="Y264" s="21"/>
      <c r="AF264" s="21"/>
      <c r="AG264" s="21"/>
      <c r="AH264" s="21"/>
      <c r="AI264" s="21"/>
      <c r="AM264" s="6"/>
      <c r="AV264" s="24"/>
      <c r="AY264" s="5"/>
      <c r="AZ264" s="5"/>
      <c r="BA264" s="4"/>
      <c r="BB264" s="3"/>
      <c r="BC264" s="3"/>
      <c r="BE264" s="1"/>
      <c r="BF264" s="1"/>
      <c r="BG264" s="1"/>
      <c r="BH264" s="1"/>
      <c r="BI264" s="1"/>
      <c r="BJ264" s="1"/>
      <c r="BK264" s="60"/>
      <c r="BL264" s="1"/>
      <c r="BM264" s="1"/>
      <c r="BN264" s="1"/>
      <c r="BO264" s="1"/>
      <c r="BP264" s="1"/>
      <c r="BQ264" s="1"/>
    </row>
    <row r="265" spans="1:69" s="2" customFormat="1" x14ac:dyDescent="0.3">
      <c r="A265" s="1"/>
      <c r="B265" s="6"/>
      <c r="C265" s="6"/>
      <c r="D265" s="6"/>
      <c r="E265" s="6"/>
      <c r="W265" s="21"/>
      <c r="Y265" s="21"/>
      <c r="AF265" s="21"/>
      <c r="AG265" s="21"/>
      <c r="AH265" s="21"/>
      <c r="AI265" s="21"/>
      <c r="AM265" s="6"/>
      <c r="AV265" s="24"/>
      <c r="AY265" s="5"/>
      <c r="AZ265" s="5"/>
      <c r="BA265" s="4"/>
      <c r="BB265" s="3"/>
      <c r="BC265" s="3"/>
      <c r="BE265" s="1"/>
      <c r="BF265" s="1"/>
      <c r="BG265" s="1"/>
      <c r="BH265" s="1"/>
      <c r="BI265" s="1"/>
      <c r="BJ265" s="1"/>
      <c r="BK265" s="60"/>
      <c r="BL265" s="1"/>
      <c r="BM265" s="1"/>
      <c r="BN265" s="1"/>
      <c r="BO265" s="1"/>
      <c r="BP265" s="1"/>
      <c r="BQ265" s="1"/>
    </row>
    <row r="266" spans="1:69" s="2" customFormat="1" x14ac:dyDescent="0.3">
      <c r="A266" s="1"/>
      <c r="B266" s="6"/>
      <c r="C266" s="6"/>
      <c r="D266" s="6"/>
      <c r="E266" s="6"/>
      <c r="W266" s="21"/>
      <c r="Y266" s="21"/>
      <c r="AF266" s="21"/>
      <c r="AG266" s="21"/>
      <c r="AH266" s="21"/>
      <c r="AI266" s="21"/>
      <c r="AM266" s="6"/>
      <c r="AV266" s="24"/>
      <c r="AY266" s="5"/>
      <c r="AZ266" s="5"/>
      <c r="BA266" s="4"/>
      <c r="BB266" s="3"/>
      <c r="BC266" s="3"/>
      <c r="BE266" s="1"/>
      <c r="BF266" s="1"/>
      <c r="BG266" s="1"/>
      <c r="BH266" s="1"/>
      <c r="BI266" s="1"/>
      <c r="BJ266" s="1"/>
      <c r="BK266" s="60"/>
      <c r="BL266" s="1"/>
      <c r="BM266" s="1"/>
      <c r="BN266" s="1"/>
      <c r="BO266" s="1"/>
      <c r="BP266" s="1"/>
      <c r="BQ266" s="1"/>
    </row>
    <row r="267" spans="1:69" s="2" customFormat="1" x14ac:dyDescent="0.3">
      <c r="A267" s="1"/>
      <c r="B267" s="6"/>
      <c r="C267" s="6"/>
      <c r="D267" s="6"/>
      <c r="E267" s="6"/>
      <c r="W267" s="21"/>
      <c r="Y267" s="21"/>
      <c r="AF267" s="21"/>
      <c r="AG267" s="21"/>
      <c r="AH267" s="21"/>
      <c r="AI267" s="21"/>
      <c r="AM267" s="6"/>
      <c r="AV267" s="24"/>
      <c r="AY267" s="5"/>
      <c r="AZ267" s="5"/>
      <c r="BA267" s="4"/>
      <c r="BB267" s="3"/>
      <c r="BC267" s="3"/>
      <c r="BE267" s="1"/>
      <c r="BF267" s="1"/>
      <c r="BG267" s="1"/>
      <c r="BH267" s="1"/>
      <c r="BI267" s="1"/>
      <c r="BJ267" s="1"/>
      <c r="BK267" s="60"/>
      <c r="BL267" s="1"/>
      <c r="BM267" s="1"/>
      <c r="BN267" s="1"/>
      <c r="BO267" s="1"/>
      <c r="BP267" s="1"/>
      <c r="BQ267" s="1"/>
    </row>
    <row r="268" spans="1:69" s="2" customFormat="1" x14ac:dyDescent="0.3">
      <c r="A268" s="1"/>
      <c r="B268" s="6"/>
      <c r="C268" s="6"/>
      <c r="D268" s="6"/>
      <c r="E268" s="6"/>
      <c r="W268" s="21"/>
      <c r="Y268" s="21"/>
      <c r="AF268" s="21"/>
      <c r="AG268" s="21"/>
      <c r="AH268" s="21"/>
      <c r="AI268" s="21"/>
      <c r="AM268" s="6"/>
      <c r="AV268" s="24"/>
      <c r="AY268" s="5"/>
      <c r="AZ268" s="5"/>
      <c r="BA268" s="4"/>
      <c r="BB268" s="3"/>
      <c r="BC268" s="3"/>
      <c r="BE268" s="1"/>
      <c r="BF268" s="1"/>
      <c r="BG268" s="1"/>
      <c r="BH268" s="1"/>
      <c r="BI268" s="1"/>
      <c r="BJ268" s="1"/>
      <c r="BK268" s="60"/>
      <c r="BL268" s="1"/>
      <c r="BM268" s="1"/>
      <c r="BN268" s="1"/>
      <c r="BO268" s="1"/>
      <c r="BP268" s="1"/>
      <c r="BQ268" s="1"/>
    </row>
    <row r="269" spans="1:69" s="2" customFormat="1" x14ac:dyDescent="0.3">
      <c r="A269" s="1"/>
      <c r="B269" s="6"/>
      <c r="C269" s="6"/>
      <c r="D269" s="6"/>
      <c r="E269" s="6"/>
      <c r="W269" s="21"/>
      <c r="Y269" s="21"/>
      <c r="AF269" s="21"/>
      <c r="AG269" s="21"/>
      <c r="AH269" s="21"/>
      <c r="AI269" s="21"/>
      <c r="AM269" s="6"/>
      <c r="AV269" s="24"/>
      <c r="AY269" s="5"/>
      <c r="AZ269" s="5"/>
      <c r="BA269" s="4"/>
      <c r="BB269" s="3"/>
      <c r="BC269" s="3"/>
      <c r="BE269" s="1"/>
      <c r="BF269" s="1"/>
      <c r="BG269" s="1"/>
      <c r="BH269" s="1"/>
      <c r="BI269" s="1"/>
      <c r="BJ269" s="1"/>
      <c r="BK269" s="60"/>
      <c r="BL269" s="1"/>
      <c r="BM269" s="1"/>
      <c r="BN269" s="1"/>
      <c r="BO269" s="1"/>
      <c r="BP269" s="1"/>
      <c r="BQ269" s="1"/>
    </row>
    <row r="270" spans="1:69" s="2" customFormat="1" x14ac:dyDescent="0.3">
      <c r="A270" s="1"/>
      <c r="B270" s="6"/>
      <c r="C270" s="6"/>
      <c r="D270" s="6"/>
      <c r="E270" s="6"/>
      <c r="W270" s="21"/>
      <c r="Y270" s="21"/>
      <c r="AF270" s="21"/>
      <c r="AG270" s="21"/>
      <c r="AH270" s="21"/>
      <c r="AI270" s="21"/>
      <c r="AM270" s="6"/>
      <c r="AV270" s="24"/>
      <c r="AY270" s="5"/>
      <c r="AZ270" s="5"/>
      <c r="BA270" s="4"/>
      <c r="BB270" s="3"/>
      <c r="BC270" s="3"/>
      <c r="BE270" s="1"/>
      <c r="BF270" s="1"/>
      <c r="BG270" s="1"/>
      <c r="BH270" s="1"/>
      <c r="BI270" s="1"/>
      <c r="BJ270" s="1"/>
      <c r="BK270" s="60"/>
      <c r="BL270" s="1"/>
      <c r="BM270" s="1"/>
      <c r="BN270" s="1"/>
      <c r="BO270" s="1"/>
      <c r="BP270" s="1"/>
      <c r="BQ270" s="1"/>
    </row>
    <row r="271" spans="1:69" s="2" customFormat="1" x14ac:dyDescent="0.3">
      <c r="A271" s="1"/>
      <c r="B271" s="6"/>
      <c r="C271" s="6"/>
      <c r="D271" s="6"/>
      <c r="E271" s="6"/>
      <c r="W271" s="21"/>
      <c r="Y271" s="21"/>
      <c r="AF271" s="21"/>
      <c r="AG271" s="21"/>
      <c r="AH271" s="21"/>
      <c r="AI271" s="21"/>
      <c r="AM271" s="6"/>
      <c r="AV271" s="24"/>
      <c r="AY271" s="5"/>
      <c r="AZ271" s="5"/>
      <c r="BA271" s="4"/>
      <c r="BB271" s="3"/>
      <c r="BC271" s="3"/>
      <c r="BE271" s="1"/>
      <c r="BF271" s="1"/>
      <c r="BG271" s="1"/>
      <c r="BH271" s="1"/>
      <c r="BI271" s="1"/>
      <c r="BJ271" s="1"/>
      <c r="BK271" s="60"/>
      <c r="BL271" s="1"/>
      <c r="BM271" s="1"/>
      <c r="BN271" s="1"/>
      <c r="BO271" s="1"/>
      <c r="BP271" s="1"/>
      <c r="BQ271" s="1"/>
    </row>
    <row r="272" spans="1:69" s="2" customFormat="1" x14ac:dyDescent="0.3">
      <c r="A272" s="1"/>
      <c r="B272" s="6"/>
      <c r="C272" s="6"/>
      <c r="D272" s="6"/>
      <c r="E272" s="6"/>
      <c r="W272" s="21"/>
      <c r="Y272" s="21"/>
      <c r="AF272" s="21"/>
      <c r="AG272" s="21"/>
      <c r="AH272" s="21"/>
      <c r="AI272" s="21"/>
      <c r="AM272" s="6"/>
      <c r="AV272" s="24"/>
      <c r="AY272" s="5"/>
      <c r="AZ272" s="5"/>
      <c r="BA272" s="4"/>
      <c r="BB272" s="3"/>
      <c r="BC272" s="3"/>
      <c r="BE272" s="1"/>
      <c r="BF272" s="1"/>
      <c r="BG272" s="1"/>
      <c r="BH272" s="1"/>
      <c r="BI272" s="1"/>
      <c r="BJ272" s="1"/>
      <c r="BK272" s="60"/>
      <c r="BL272" s="1"/>
      <c r="BM272" s="1"/>
      <c r="BN272" s="1"/>
      <c r="BO272" s="1"/>
      <c r="BP272" s="1"/>
      <c r="BQ272" s="1"/>
    </row>
    <row r="273" spans="1:69" s="2" customFormat="1" x14ac:dyDescent="0.3">
      <c r="A273" s="1"/>
      <c r="B273" s="6"/>
      <c r="C273" s="6"/>
      <c r="D273" s="6"/>
      <c r="E273" s="6"/>
      <c r="W273" s="21"/>
      <c r="Y273" s="21"/>
      <c r="AF273" s="21"/>
      <c r="AG273" s="21"/>
      <c r="AH273" s="21"/>
      <c r="AI273" s="21"/>
      <c r="AM273" s="6"/>
      <c r="AV273" s="24"/>
      <c r="AY273" s="5"/>
      <c r="AZ273" s="5"/>
      <c r="BA273" s="4"/>
      <c r="BB273" s="3"/>
      <c r="BC273" s="3"/>
      <c r="BE273" s="1"/>
      <c r="BF273" s="1"/>
      <c r="BG273" s="1"/>
      <c r="BH273" s="1"/>
      <c r="BI273" s="1"/>
      <c r="BJ273" s="1"/>
      <c r="BK273" s="60"/>
      <c r="BL273" s="1"/>
      <c r="BM273" s="1"/>
      <c r="BN273" s="1"/>
      <c r="BO273" s="1"/>
      <c r="BP273" s="1"/>
      <c r="BQ273" s="1"/>
    </row>
    <row r="274" spans="1:69" s="2" customFormat="1" x14ac:dyDescent="0.3">
      <c r="A274" s="1"/>
      <c r="B274" s="6"/>
      <c r="C274" s="6"/>
      <c r="D274" s="6"/>
      <c r="E274" s="6"/>
      <c r="W274" s="21"/>
      <c r="Y274" s="21"/>
      <c r="AF274" s="21"/>
      <c r="AG274" s="21"/>
      <c r="AH274" s="21"/>
      <c r="AI274" s="21"/>
      <c r="AM274" s="6"/>
      <c r="AV274" s="24"/>
      <c r="AY274" s="5"/>
      <c r="AZ274" s="5"/>
      <c r="BA274" s="4"/>
      <c r="BB274" s="3"/>
      <c r="BC274" s="3"/>
      <c r="BE274" s="1"/>
      <c r="BF274" s="1"/>
      <c r="BG274" s="1"/>
      <c r="BH274" s="1"/>
      <c r="BI274" s="1"/>
      <c r="BJ274" s="1"/>
      <c r="BK274" s="60"/>
      <c r="BL274" s="1"/>
      <c r="BM274" s="1"/>
      <c r="BN274" s="1"/>
      <c r="BO274" s="1"/>
      <c r="BP274" s="1"/>
      <c r="BQ274" s="1"/>
    </row>
    <row r="275" spans="1:69" s="2" customFormat="1" x14ac:dyDescent="0.3">
      <c r="A275" s="1"/>
      <c r="B275" s="6"/>
      <c r="C275" s="6"/>
      <c r="D275" s="6"/>
      <c r="E275" s="6"/>
      <c r="W275" s="21"/>
      <c r="Y275" s="21"/>
      <c r="AF275" s="21"/>
      <c r="AG275" s="21"/>
      <c r="AH275" s="21"/>
      <c r="AI275" s="21"/>
      <c r="AM275" s="6"/>
      <c r="AV275" s="24"/>
      <c r="AY275" s="5"/>
      <c r="AZ275" s="5"/>
      <c r="BA275" s="4"/>
      <c r="BB275" s="3"/>
      <c r="BC275" s="3"/>
      <c r="BE275" s="1"/>
      <c r="BF275" s="1"/>
      <c r="BG275" s="1"/>
      <c r="BH275" s="1"/>
      <c r="BI275" s="1"/>
      <c r="BJ275" s="1"/>
      <c r="BK275" s="60"/>
      <c r="BL275" s="1"/>
      <c r="BM275" s="1"/>
      <c r="BN275" s="1"/>
      <c r="BO275" s="1"/>
      <c r="BP275" s="1"/>
      <c r="BQ275" s="1"/>
    </row>
    <row r="276" spans="1:69" s="2" customFormat="1" x14ac:dyDescent="0.3">
      <c r="A276" s="1"/>
      <c r="B276" s="6"/>
      <c r="C276" s="6"/>
      <c r="D276" s="6"/>
      <c r="E276" s="6"/>
      <c r="W276" s="21"/>
      <c r="Y276" s="21"/>
      <c r="AF276" s="21"/>
      <c r="AG276" s="21"/>
      <c r="AH276" s="21"/>
      <c r="AI276" s="21"/>
      <c r="AM276" s="6"/>
      <c r="AV276" s="24"/>
      <c r="AY276" s="5"/>
      <c r="AZ276" s="5"/>
      <c r="BA276" s="4"/>
      <c r="BB276" s="3"/>
      <c r="BC276" s="3"/>
      <c r="BE276" s="1"/>
      <c r="BF276" s="1"/>
      <c r="BG276" s="1"/>
      <c r="BH276" s="1"/>
      <c r="BI276" s="1"/>
      <c r="BJ276" s="1"/>
      <c r="BK276" s="60"/>
      <c r="BL276" s="1"/>
      <c r="BM276" s="1"/>
      <c r="BN276" s="1"/>
      <c r="BO276" s="1"/>
      <c r="BP276" s="1"/>
      <c r="BQ276" s="1"/>
    </row>
    <row r="277" spans="1:69" s="2" customFormat="1" x14ac:dyDescent="0.3">
      <c r="A277" s="1"/>
      <c r="B277" s="6"/>
      <c r="C277" s="6"/>
      <c r="D277" s="6"/>
      <c r="E277" s="6"/>
      <c r="W277" s="21"/>
      <c r="Y277" s="21"/>
      <c r="AF277" s="21"/>
      <c r="AG277" s="21"/>
      <c r="AH277" s="21"/>
      <c r="AI277" s="21"/>
      <c r="AM277" s="6"/>
      <c r="AV277" s="24"/>
      <c r="AY277" s="5"/>
      <c r="AZ277" s="5"/>
      <c r="BA277" s="4"/>
      <c r="BB277" s="3"/>
      <c r="BC277" s="3"/>
      <c r="BE277" s="1"/>
      <c r="BF277" s="1"/>
      <c r="BG277" s="1"/>
      <c r="BH277" s="1"/>
      <c r="BI277" s="1"/>
      <c r="BJ277" s="1"/>
      <c r="BK277" s="60"/>
      <c r="BL277" s="1"/>
      <c r="BM277" s="1"/>
      <c r="BN277" s="1"/>
      <c r="BO277" s="1"/>
      <c r="BP277" s="1"/>
      <c r="BQ277" s="1"/>
    </row>
    <row r="278" spans="1:69" s="2" customFormat="1" x14ac:dyDescent="0.3">
      <c r="A278" s="1"/>
      <c r="B278" s="6"/>
      <c r="C278" s="6"/>
      <c r="D278" s="6"/>
      <c r="E278" s="6"/>
      <c r="W278" s="21"/>
      <c r="Y278" s="21"/>
      <c r="AF278" s="21"/>
      <c r="AG278" s="21"/>
      <c r="AH278" s="21"/>
      <c r="AI278" s="21"/>
      <c r="AM278" s="6"/>
      <c r="AV278" s="24"/>
      <c r="AY278" s="5"/>
      <c r="AZ278" s="5"/>
      <c r="BA278" s="4"/>
      <c r="BB278" s="3"/>
      <c r="BC278" s="3"/>
      <c r="BE278" s="1"/>
      <c r="BF278" s="1"/>
      <c r="BG278" s="1"/>
      <c r="BH278" s="1"/>
      <c r="BI278" s="1"/>
      <c r="BJ278" s="1"/>
      <c r="BK278" s="60"/>
      <c r="BL278" s="1"/>
      <c r="BM278" s="1"/>
      <c r="BN278" s="1"/>
      <c r="BO278" s="1"/>
      <c r="BP278" s="1"/>
      <c r="BQ278" s="1"/>
    </row>
    <row r="279" spans="1:69" s="2" customFormat="1" x14ac:dyDescent="0.3">
      <c r="A279" s="1"/>
      <c r="B279" s="6"/>
      <c r="C279" s="6"/>
      <c r="D279" s="6"/>
      <c r="E279" s="6"/>
      <c r="W279" s="21"/>
      <c r="Y279" s="21"/>
      <c r="AF279" s="21"/>
      <c r="AG279" s="21"/>
      <c r="AH279" s="21"/>
      <c r="AI279" s="21"/>
      <c r="AM279" s="6"/>
      <c r="AV279" s="24"/>
      <c r="AY279" s="5"/>
      <c r="AZ279" s="5"/>
      <c r="BA279" s="4"/>
      <c r="BB279" s="3"/>
      <c r="BC279" s="3"/>
      <c r="BE279" s="1"/>
      <c r="BF279" s="1"/>
      <c r="BG279" s="1"/>
      <c r="BH279" s="1"/>
      <c r="BI279" s="1"/>
      <c r="BJ279" s="1"/>
      <c r="BK279" s="60"/>
      <c r="BL279" s="1"/>
      <c r="BM279" s="1"/>
      <c r="BN279" s="1"/>
      <c r="BO279" s="1"/>
      <c r="BP279" s="1"/>
      <c r="BQ279" s="1"/>
    </row>
    <row r="280" spans="1:69" s="2" customFormat="1" x14ac:dyDescent="0.3">
      <c r="A280" s="1"/>
      <c r="B280" s="6"/>
      <c r="C280" s="6"/>
      <c r="D280" s="6"/>
      <c r="E280" s="6"/>
      <c r="W280" s="21"/>
      <c r="Y280" s="21"/>
      <c r="AF280" s="21"/>
      <c r="AG280" s="21"/>
      <c r="AH280" s="21"/>
      <c r="AI280" s="21"/>
      <c r="AM280" s="6"/>
      <c r="AV280" s="24"/>
      <c r="AY280" s="5"/>
      <c r="AZ280" s="5"/>
      <c r="BA280" s="4"/>
      <c r="BB280" s="3"/>
      <c r="BC280" s="3"/>
      <c r="BE280" s="1"/>
      <c r="BF280" s="1"/>
      <c r="BG280" s="1"/>
      <c r="BH280" s="1"/>
      <c r="BI280" s="1"/>
      <c r="BJ280" s="1"/>
      <c r="BK280" s="60"/>
      <c r="BL280" s="1"/>
      <c r="BM280" s="1"/>
      <c r="BN280" s="1"/>
      <c r="BO280" s="1"/>
      <c r="BP280" s="1"/>
      <c r="BQ280" s="1"/>
    </row>
    <row r="281" spans="1:69" s="2" customFormat="1" x14ac:dyDescent="0.3">
      <c r="A281" s="1"/>
      <c r="B281" s="6"/>
      <c r="C281" s="6"/>
      <c r="D281" s="6"/>
      <c r="E281" s="6"/>
      <c r="W281" s="21"/>
      <c r="Y281" s="21"/>
      <c r="AF281" s="21"/>
      <c r="AG281" s="21"/>
      <c r="AH281" s="21"/>
      <c r="AI281" s="21"/>
      <c r="AM281" s="6"/>
      <c r="AV281" s="24"/>
      <c r="AY281" s="5"/>
      <c r="AZ281" s="5"/>
      <c r="BA281" s="4"/>
      <c r="BB281" s="3"/>
      <c r="BC281" s="3"/>
      <c r="BE281" s="1"/>
      <c r="BF281" s="1"/>
      <c r="BG281" s="1"/>
      <c r="BH281" s="1"/>
      <c r="BI281" s="1"/>
      <c r="BJ281" s="1"/>
      <c r="BK281" s="60"/>
      <c r="BL281" s="1"/>
      <c r="BM281" s="1"/>
      <c r="BN281" s="1"/>
      <c r="BO281" s="1"/>
      <c r="BP281" s="1"/>
      <c r="BQ281" s="1"/>
    </row>
    <row r="282" spans="1:69" s="2" customFormat="1" x14ac:dyDescent="0.3">
      <c r="A282" s="1"/>
      <c r="B282" s="6"/>
      <c r="C282" s="6"/>
      <c r="D282" s="6"/>
      <c r="E282" s="6"/>
      <c r="W282" s="21"/>
      <c r="Y282" s="21"/>
      <c r="AF282" s="21"/>
      <c r="AG282" s="21"/>
      <c r="AH282" s="21"/>
      <c r="AI282" s="21"/>
      <c r="AM282" s="6"/>
      <c r="AV282" s="24"/>
      <c r="AY282" s="5"/>
      <c r="AZ282" s="5"/>
      <c r="BA282" s="4"/>
      <c r="BB282" s="3"/>
      <c r="BC282" s="3"/>
      <c r="BE282" s="1"/>
      <c r="BF282" s="1"/>
      <c r="BG282" s="1"/>
      <c r="BH282" s="1"/>
      <c r="BI282" s="1"/>
      <c r="BJ282" s="1"/>
      <c r="BK282" s="60"/>
      <c r="BL282" s="1"/>
      <c r="BM282" s="1"/>
      <c r="BN282" s="1"/>
      <c r="BO282" s="1"/>
      <c r="BP282" s="1"/>
      <c r="BQ282" s="1"/>
    </row>
    <row r="283" spans="1:69" s="2" customFormat="1" x14ac:dyDescent="0.3">
      <c r="A283" s="1"/>
      <c r="B283" s="6"/>
      <c r="C283" s="6"/>
      <c r="D283" s="6"/>
      <c r="E283" s="6"/>
      <c r="W283" s="21"/>
      <c r="Y283" s="21"/>
      <c r="AF283" s="21"/>
      <c r="AG283" s="21"/>
      <c r="AH283" s="21"/>
      <c r="AI283" s="21"/>
      <c r="AM283" s="6"/>
      <c r="AV283" s="24"/>
      <c r="AY283" s="5"/>
      <c r="AZ283" s="5"/>
      <c r="BA283" s="4"/>
      <c r="BB283" s="3"/>
      <c r="BC283" s="3"/>
      <c r="BE283" s="1"/>
      <c r="BF283" s="1"/>
      <c r="BG283" s="1"/>
      <c r="BH283" s="1"/>
      <c r="BI283" s="1"/>
      <c r="BJ283" s="1"/>
      <c r="BK283" s="60"/>
      <c r="BL283" s="1"/>
      <c r="BM283" s="1"/>
      <c r="BN283" s="1"/>
      <c r="BO283" s="1"/>
      <c r="BP283" s="1"/>
      <c r="BQ283" s="1"/>
    </row>
    <row r="284" spans="1:69" s="2" customFormat="1" x14ac:dyDescent="0.3">
      <c r="A284" s="1"/>
      <c r="B284" s="6"/>
      <c r="C284" s="6"/>
      <c r="D284" s="6"/>
      <c r="E284" s="6"/>
      <c r="W284" s="21"/>
      <c r="Y284" s="21"/>
      <c r="AF284" s="21"/>
      <c r="AG284" s="21"/>
      <c r="AH284" s="21"/>
      <c r="AI284" s="21"/>
      <c r="AM284" s="6"/>
      <c r="AV284" s="24"/>
      <c r="AY284" s="5"/>
      <c r="AZ284" s="5"/>
      <c r="BA284" s="4"/>
      <c r="BB284" s="3"/>
      <c r="BC284" s="3"/>
      <c r="BE284" s="1"/>
      <c r="BF284" s="1"/>
      <c r="BG284" s="1"/>
      <c r="BH284" s="1"/>
      <c r="BI284" s="1"/>
      <c r="BJ284" s="1"/>
      <c r="BK284" s="60"/>
      <c r="BL284" s="1"/>
      <c r="BM284" s="1"/>
      <c r="BN284" s="1"/>
      <c r="BO284" s="1"/>
      <c r="BP284" s="1"/>
      <c r="BQ284" s="1"/>
    </row>
    <row r="285" spans="1:69" s="2" customFormat="1" x14ac:dyDescent="0.3">
      <c r="A285" s="1"/>
      <c r="B285" s="6"/>
      <c r="C285" s="6"/>
      <c r="D285" s="6"/>
      <c r="E285" s="6"/>
      <c r="W285" s="21"/>
      <c r="Y285" s="21"/>
      <c r="AF285" s="21"/>
      <c r="AG285" s="21"/>
      <c r="AH285" s="21"/>
      <c r="AI285" s="21"/>
      <c r="AM285" s="6"/>
      <c r="AV285" s="24"/>
      <c r="AY285" s="5"/>
      <c r="AZ285" s="5"/>
      <c r="BA285" s="4"/>
      <c r="BB285" s="3"/>
      <c r="BC285" s="3"/>
      <c r="BE285" s="1"/>
      <c r="BF285" s="1"/>
      <c r="BG285" s="1"/>
      <c r="BH285" s="1"/>
      <c r="BI285" s="1"/>
      <c r="BJ285" s="1"/>
      <c r="BK285" s="60"/>
      <c r="BL285" s="1"/>
      <c r="BM285" s="1"/>
      <c r="BN285" s="1"/>
      <c r="BO285" s="1"/>
      <c r="BP285" s="1"/>
      <c r="BQ285" s="1"/>
    </row>
    <row r="286" spans="1:69" s="2" customFormat="1" x14ac:dyDescent="0.3">
      <c r="A286" s="1"/>
      <c r="B286" s="6"/>
      <c r="C286" s="6"/>
      <c r="D286" s="6"/>
      <c r="E286" s="6"/>
      <c r="W286" s="21"/>
      <c r="Y286" s="21"/>
      <c r="AF286" s="21"/>
      <c r="AG286" s="21"/>
      <c r="AH286" s="21"/>
      <c r="AI286" s="21"/>
      <c r="AM286" s="6"/>
      <c r="AV286" s="24"/>
      <c r="AY286" s="5"/>
      <c r="AZ286" s="5"/>
      <c r="BA286" s="4"/>
      <c r="BB286" s="3"/>
      <c r="BC286" s="3"/>
      <c r="BE286" s="1"/>
      <c r="BF286" s="1"/>
      <c r="BG286" s="1"/>
      <c r="BH286" s="1"/>
      <c r="BI286" s="1"/>
      <c r="BJ286" s="1"/>
      <c r="BK286" s="60"/>
      <c r="BL286" s="1"/>
      <c r="BM286" s="1"/>
      <c r="BN286" s="1"/>
      <c r="BO286" s="1"/>
      <c r="BP286" s="1"/>
      <c r="BQ286" s="1"/>
    </row>
    <row r="287" spans="1:69" s="2" customFormat="1" x14ac:dyDescent="0.3">
      <c r="A287" s="1"/>
      <c r="B287" s="6"/>
      <c r="C287" s="6"/>
      <c r="D287" s="6"/>
      <c r="E287" s="6"/>
      <c r="W287" s="21"/>
      <c r="Y287" s="21"/>
      <c r="AF287" s="21"/>
      <c r="AG287" s="21"/>
      <c r="AH287" s="21"/>
      <c r="AI287" s="21"/>
      <c r="AM287" s="6"/>
      <c r="AV287" s="24"/>
      <c r="AY287" s="5"/>
      <c r="AZ287" s="5"/>
      <c r="BA287" s="4"/>
      <c r="BB287" s="3"/>
      <c r="BC287" s="3"/>
      <c r="BE287" s="1"/>
      <c r="BF287" s="1"/>
      <c r="BG287" s="1"/>
      <c r="BH287" s="1"/>
      <c r="BI287" s="1"/>
      <c r="BJ287" s="1"/>
      <c r="BK287" s="60"/>
      <c r="BL287" s="1"/>
      <c r="BM287" s="1"/>
      <c r="BN287" s="1"/>
      <c r="BO287" s="1"/>
      <c r="BP287" s="1"/>
      <c r="BQ287" s="1"/>
    </row>
    <row r="288" spans="1:69" s="2" customFormat="1" x14ac:dyDescent="0.3">
      <c r="A288" s="1"/>
      <c r="B288" s="6"/>
      <c r="C288" s="6"/>
      <c r="D288" s="6"/>
      <c r="E288" s="6"/>
      <c r="W288" s="21"/>
      <c r="Y288" s="21"/>
      <c r="AF288" s="21"/>
      <c r="AG288" s="21"/>
      <c r="AH288" s="21"/>
      <c r="AI288" s="21"/>
      <c r="AM288" s="6"/>
      <c r="AV288" s="24"/>
      <c r="AY288" s="5"/>
      <c r="AZ288" s="5"/>
      <c r="BA288" s="4"/>
      <c r="BB288" s="3"/>
      <c r="BC288" s="3"/>
      <c r="BE288" s="1"/>
      <c r="BF288" s="1"/>
      <c r="BG288" s="1"/>
      <c r="BH288" s="1"/>
      <c r="BI288" s="1"/>
      <c r="BJ288" s="1"/>
      <c r="BK288" s="60"/>
      <c r="BL288" s="1"/>
      <c r="BM288" s="1"/>
      <c r="BN288" s="1"/>
      <c r="BO288" s="1"/>
      <c r="BP288" s="1"/>
      <c r="BQ288" s="1"/>
    </row>
    <row r="289" spans="1:69" s="2" customFormat="1" x14ac:dyDescent="0.3">
      <c r="A289" s="1"/>
      <c r="B289" s="6"/>
      <c r="C289" s="6"/>
      <c r="D289" s="6"/>
      <c r="E289" s="6"/>
      <c r="W289" s="21"/>
      <c r="Y289" s="21"/>
      <c r="AF289" s="21"/>
      <c r="AG289" s="21"/>
      <c r="AH289" s="21"/>
      <c r="AI289" s="21"/>
      <c r="AM289" s="6"/>
      <c r="AV289" s="24"/>
      <c r="AY289" s="5"/>
      <c r="AZ289" s="5"/>
      <c r="BA289" s="4"/>
      <c r="BB289" s="3"/>
      <c r="BC289" s="3"/>
      <c r="BE289" s="1"/>
      <c r="BF289" s="1"/>
      <c r="BG289" s="1"/>
      <c r="BH289" s="1"/>
      <c r="BI289" s="1"/>
      <c r="BJ289" s="1"/>
      <c r="BK289" s="60"/>
      <c r="BL289" s="1"/>
      <c r="BM289" s="1"/>
      <c r="BN289" s="1"/>
      <c r="BO289" s="1"/>
      <c r="BP289" s="1"/>
      <c r="BQ289" s="1"/>
    </row>
    <row r="290" spans="1:69" s="2" customFormat="1" x14ac:dyDescent="0.3">
      <c r="A290" s="1"/>
      <c r="B290" s="6"/>
      <c r="C290" s="6"/>
      <c r="D290" s="6"/>
      <c r="E290" s="6"/>
      <c r="W290" s="21"/>
      <c r="Y290" s="21"/>
      <c r="AF290" s="21"/>
      <c r="AG290" s="21"/>
      <c r="AH290" s="21"/>
      <c r="AI290" s="21"/>
      <c r="AM290" s="6"/>
      <c r="AV290" s="24"/>
      <c r="AY290" s="5"/>
      <c r="AZ290" s="5"/>
      <c r="BA290" s="4"/>
      <c r="BB290" s="3"/>
      <c r="BC290" s="3"/>
      <c r="BE290" s="1"/>
      <c r="BF290" s="1"/>
      <c r="BG290" s="1"/>
      <c r="BH290" s="1"/>
      <c r="BI290" s="1"/>
      <c r="BJ290" s="1"/>
      <c r="BK290" s="60"/>
      <c r="BL290" s="1"/>
      <c r="BM290" s="1"/>
      <c r="BN290" s="1"/>
      <c r="BO290" s="1"/>
      <c r="BP290" s="1"/>
      <c r="BQ290" s="1"/>
    </row>
    <row r="291" spans="1:69" s="2" customFormat="1" x14ac:dyDescent="0.3">
      <c r="A291" s="1"/>
      <c r="B291" s="6"/>
      <c r="C291" s="6"/>
      <c r="D291" s="6"/>
      <c r="E291" s="6"/>
      <c r="W291" s="21"/>
      <c r="Y291" s="21"/>
      <c r="AF291" s="21"/>
      <c r="AG291" s="21"/>
      <c r="AH291" s="21"/>
      <c r="AI291" s="21"/>
      <c r="AM291" s="6"/>
      <c r="AV291" s="24"/>
      <c r="AY291" s="5"/>
      <c r="AZ291" s="5"/>
      <c r="BA291" s="4"/>
      <c r="BB291" s="3"/>
      <c r="BC291" s="3"/>
      <c r="BE291" s="1"/>
      <c r="BF291" s="1"/>
      <c r="BG291" s="1"/>
      <c r="BH291" s="1"/>
      <c r="BI291" s="1"/>
      <c r="BJ291" s="1"/>
      <c r="BK291" s="60"/>
      <c r="BL291" s="1"/>
      <c r="BM291" s="1"/>
      <c r="BN291" s="1"/>
      <c r="BO291" s="1"/>
      <c r="BP291" s="1"/>
      <c r="BQ291" s="1"/>
    </row>
    <row r="292" spans="1:69" s="2" customFormat="1" x14ac:dyDescent="0.3">
      <c r="A292" s="1"/>
      <c r="B292" s="6"/>
      <c r="C292" s="6"/>
      <c r="D292" s="6"/>
      <c r="E292" s="6"/>
      <c r="W292" s="21"/>
      <c r="Y292" s="21"/>
      <c r="AF292" s="21"/>
      <c r="AG292" s="21"/>
      <c r="AH292" s="21"/>
      <c r="AI292" s="21"/>
      <c r="AM292" s="6"/>
      <c r="AV292" s="24"/>
      <c r="AY292" s="5"/>
      <c r="AZ292" s="5"/>
      <c r="BA292" s="4"/>
      <c r="BB292" s="3"/>
      <c r="BC292" s="3"/>
      <c r="BE292" s="1"/>
      <c r="BF292" s="1"/>
      <c r="BG292" s="1"/>
      <c r="BH292" s="1"/>
      <c r="BI292" s="1"/>
      <c r="BJ292" s="1"/>
      <c r="BK292" s="60"/>
      <c r="BL292" s="1"/>
      <c r="BM292" s="1"/>
      <c r="BN292" s="1"/>
      <c r="BO292" s="1"/>
      <c r="BP292" s="1"/>
      <c r="BQ292" s="1"/>
    </row>
    <row r="293" spans="1:69" s="2" customFormat="1" x14ac:dyDescent="0.3">
      <c r="A293" s="1"/>
      <c r="B293" s="6"/>
      <c r="C293" s="6"/>
      <c r="D293" s="6"/>
      <c r="E293" s="6"/>
      <c r="W293" s="21"/>
      <c r="Y293" s="21"/>
      <c r="AF293" s="21"/>
      <c r="AG293" s="21"/>
      <c r="AH293" s="21"/>
      <c r="AI293" s="21"/>
      <c r="AM293" s="6"/>
      <c r="AV293" s="24"/>
      <c r="AY293" s="5"/>
      <c r="AZ293" s="5"/>
      <c r="BA293" s="4"/>
      <c r="BB293" s="3"/>
      <c r="BC293" s="3"/>
      <c r="BE293" s="1"/>
      <c r="BF293" s="1"/>
      <c r="BG293" s="1"/>
      <c r="BH293" s="1"/>
      <c r="BI293" s="1"/>
      <c r="BJ293" s="1"/>
      <c r="BK293" s="60"/>
      <c r="BL293" s="1"/>
      <c r="BM293" s="1"/>
      <c r="BN293" s="1"/>
      <c r="BO293" s="1"/>
      <c r="BP293" s="1"/>
      <c r="BQ293" s="1"/>
    </row>
    <row r="294" spans="1:69" s="2" customFormat="1" x14ac:dyDescent="0.3">
      <c r="A294" s="1"/>
      <c r="B294" s="6"/>
      <c r="C294" s="6"/>
      <c r="D294" s="6"/>
      <c r="E294" s="6"/>
      <c r="W294" s="21"/>
      <c r="Y294" s="21"/>
      <c r="AF294" s="21"/>
      <c r="AG294" s="21"/>
      <c r="AH294" s="21"/>
      <c r="AI294" s="21"/>
      <c r="AM294" s="6"/>
      <c r="AV294" s="24"/>
      <c r="AY294" s="5"/>
      <c r="AZ294" s="5"/>
      <c r="BA294" s="4"/>
      <c r="BB294" s="3"/>
      <c r="BC294" s="3"/>
      <c r="BE294" s="1"/>
      <c r="BF294" s="1"/>
      <c r="BG294" s="1"/>
      <c r="BH294" s="1"/>
      <c r="BI294" s="1"/>
      <c r="BJ294" s="1"/>
      <c r="BK294" s="60"/>
      <c r="BL294" s="1"/>
      <c r="BM294" s="1"/>
      <c r="BN294" s="1"/>
      <c r="BO294" s="1"/>
      <c r="BP294" s="1"/>
      <c r="BQ294" s="1"/>
    </row>
    <row r="295" spans="1:69" s="2" customFormat="1" x14ac:dyDescent="0.3">
      <c r="A295" s="1"/>
      <c r="B295" s="6"/>
      <c r="C295" s="6"/>
      <c r="D295" s="6"/>
      <c r="E295" s="6"/>
      <c r="W295" s="21"/>
      <c r="Y295" s="21"/>
      <c r="AF295" s="21"/>
      <c r="AG295" s="21"/>
      <c r="AH295" s="21"/>
      <c r="AI295" s="21"/>
      <c r="AM295" s="6"/>
      <c r="AV295" s="24"/>
      <c r="AY295" s="5"/>
      <c r="AZ295" s="5"/>
      <c r="BA295" s="4"/>
      <c r="BB295" s="3"/>
      <c r="BC295" s="3"/>
      <c r="BE295" s="1"/>
      <c r="BF295" s="1"/>
      <c r="BG295" s="1"/>
      <c r="BH295" s="1"/>
      <c r="BI295" s="1"/>
      <c r="BJ295" s="1"/>
      <c r="BK295" s="60"/>
      <c r="BL295" s="1"/>
      <c r="BM295" s="1"/>
      <c r="BN295" s="1"/>
      <c r="BO295" s="1"/>
      <c r="BP295" s="1"/>
      <c r="BQ295" s="1"/>
    </row>
    <row r="296" spans="1:69" s="2" customFormat="1" x14ac:dyDescent="0.3">
      <c r="A296" s="1"/>
      <c r="B296" s="6"/>
      <c r="C296" s="6"/>
      <c r="D296" s="6"/>
      <c r="E296" s="6"/>
      <c r="W296" s="21"/>
      <c r="Y296" s="21"/>
      <c r="AF296" s="21"/>
      <c r="AG296" s="21"/>
      <c r="AH296" s="21"/>
      <c r="AI296" s="21"/>
      <c r="AM296" s="6"/>
      <c r="AV296" s="24"/>
      <c r="AY296" s="5"/>
      <c r="AZ296" s="5"/>
      <c r="BA296" s="4"/>
      <c r="BB296" s="3"/>
      <c r="BC296" s="3"/>
      <c r="BE296" s="1"/>
      <c r="BF296" s="1"/>
      <c r="BG296" s="1"/>
      <c r="BH296" s="1"/>
      <c r="BI296" s="1"/>
      <c r="BJ296" s="1"/>
      <c r="BK296" s="60"/>
      <c r="BL296" s="1"/>
      <c r="BM296" s="1"/>
      <c r="BN296" s="1"/>
      <c r="BO296" s="1"/>
      <c r="BP296" s="1"/>
      <c r="BQ296" s="1"/>
    </row>
    <row r="297" spans="1:69" s="2" customFormat="1" x14ac:dyDescent="0.3">
      <c r="A297" s="1"/>
      <c r="B297" s="6"/>
      <c r="C297" s="6"/>
      <c r="D297" s="6"/>
      <c r="E297" s="6"/>
      <c r="W297" s="21"/>
      <c r="Y297" s="21"/>
      <c r="AF297" s="21"/>
      <c r="AG297" s="21"/>
      <c r="AH297" s="21"/>
      <c r="AI297" s="21"/>
      <c r="AM297" s="6"/>
      <c r="AV297" s="24"/>
      <c r="AY297" s="5"/>
      <c r="AZ297" s="5"/>
      <c r="BA297" s="4"/>
      <c r="BB297" s="3"/>
      <c r="BC297" s="3"/>
      <c r="BE297" s="1"/>
      <c r="BF297" s="1"/>
      <c r="BG297" s="1"/>
      <c r="BH297" s="1"/>
      <c r="BI297" s="1"/>
      <c r="BJ297" s="1"/>
      <c r="BK297" s="60"/>
      <c r="BL297" s="1"/>
      <c r="BM297" s="1"/>
      <c r="BN297" s="1"/>
      <c r="BO297" s="1"/>
      <c r="BP297" s="1"/>
      <c r="BQ297" s="1"/>
    </row>
    <row r="298" spans="1:69" s="2" customFormat="1" x14ac:dyDescent="0.3">
      <c r="A298" s="1"/>
      <c r="B298" s="6"/>
      <c r="C298" s="6"/>
      <c r="D298" s="6"/>
      <c r="E298" s="6"/>
      <c r="W298" s="21"/>
      <c r="Y298" s="21"/>
      <c r="AF298" s="21"/>
      <c r="AG298" s="21"/>
      <c r="AH298" s="21"/>
      <c r="AI298" s="21"/>
      <c r="AM298" s="6"/>
      <c r="AV298" s="24"/>
      <c r="AY298" s="5"/>
      <c r="AZ298" s="5"/>
      <c r="BA298" s="4"/>
      <c r="BB298" s="3"/>
      <c r="BC298" s="3"/>
      <c r="BE298" s="1"/>
      <c r="BF298" s="1"/>
      <c r="BG298" s="1"/>
      <c r="BH298" s="1"/>
      <c r="BI298" s="1"/>
      <c r="BJ298" s="1"/>
      <c r="BK298" s="60"/>
      <c r="BL298" s="1"/>
      <c r="BM298" s="1"/>
      <c r="BN298" s="1"/>
      <c r="BO298" s="1"/>
      <c r="BP298" s="1"/>
      <c r="BQ298" s="1"/>
    </row>
    <row r="299" spans="1:69" s="2" customFormat="1" x14ac:dyDescent="0.3">
      <c r="A299" s="1"/>
      <c r="B299" s="6"/>
      <c r="C299" s="6"/>
      <c r="D299" s="6"/>
      <c r="E299" s="6"/>
      <c r="W299" s="21"/>
      <c r="Y299" s="21"/>
      <c r="AF299" s="21"/>
      <c r="AG299" s="21"/>
      <c r="AH299" s="21"/>
      <c r="AI299" s="21"/>
      <c r="AM299" s="6"/>
      <c r="AV299" s="24"/>
      <c r="AY299" s="5"/>
      <c r="AZ299" s="5"/>
      <c r="BA299" s="4"/>
      <c r="BB299" s="3"/>
      <c r="BC299" s="3"/>
      <c r="BE299" s="1"/>
      <c r="BF299" s="1"/>
      <c r="BG299" s="1"/>
      <c r="BH299" s="1"/>
      <c r="BI299" s="1"/>
      <c r="BJ299" s="1"/>
      <c r="BK299" s="60"/>
      <c r="BL299" s="1"/>
      <c r="BM299" s="1"/>
      <c r="BN299" s="1"/>
      <c r="BO299" s="1"/>
      <c r="BP299" s="1"/>
      <c r="BQ299" s="1"/>
    </row>
    <row r="300" spans="1:69" s="2" customFormat="1" x14ac:dyDescent="0.3">
      <c r="A300" s="1"/>
      <c r="B300" s="6"/>
      <c r="C300" s="6"/>
      <c r="D300" s="6"/>
      <c r="E300" s="6"/>
      <c r="W300" s="21"/>
      <c r="Y300" s="21"/>
      <c r="AF300" s="21"/>
      <c r="AG300" s="21"/>
      <c r="AH300" s="21"/>
      <c r="AI300" s="21"/>
      <c r="AM300" s="6"/>
      <c r="AV300" s="24"/>
      <c r="AY300" s="5"/>
      <c r="AZ300" s="5"/>
      <c r="BA300" s="4"/>
      <c r="BB300" s="3"/>
      <c r="BC300" s="3"/>
      <c r="BE300" s="1"/>
      <c r="BF300" s="1"/>
      <c r="BG300" s="1"/>
      <c r="BH300" s="1"/>
      <c r="BI300" s="1"/>
      <c r="BJ300" s="1"/>
      <c r="BK300" s="60"/>
      <c r="BL300" s="1"/>
      <c r="BM300" s="1"/>
      <c r="BN300" s="1"/>
      <c r="BO300" s="1"/>
      <c r="BP300" s="1"/>
      <c r="BQ300" s="1"/>
    </row>
    <row r="301" spans="1:69" s="2" customFormat="1" x14ac:dyDescent="0.3">
      <c r="A301" s="1"/>
      <c r="B301" s="6"/>
      <c r="C301" s="6"/>
      <c r="D301" s="6"/>
      <c r="E301" s="6"/>
      <c r="W301" s="21"/>
      <c r="Y301" s="21"/>
      <c r="AF301" s="21"/>
      <c r="AG301" s="21"/>
      <c r="AH301" s="21"/>
      <c r="AI301" s="21"/>
      <c r="AM301" s="6"/>
      <c r="AV301" s="24"/>
      <c r="AY301" s="5"/>
      <c r="AZ301" s="5"/>
      <c r="BA301" s="4"/>
      <c r="BB301" s="3"/>
      <c r="BC301" s="3"/>
      <c r="BE301" s="1"/>
      <c r="BF301" s="1"/>
      <c r="BG301" s="1"/>
      <c r="BH301" s="1"/>
      <c r="BI301" s="1"/>
      <c r="BJ301" s="1"/>
      <c r="BK301" s="60"/>
      <c r="BL301" s="1"/>
      <c r="BM301" s="1"/>
      <c r="BN301" s="1"/>
      <c r="BO301" s="1"/>
      <c r="BP301" s="1"/>
      <c r="BQ301" s="1"/>
    </row>
    <row r="302" spans="1:69" s="2" customFormat="1" x14ac:dyDescent="0.3">
      <c r="A302" s="1"/>
      <c r="B302" s="6"/>
      <c r="C302" s="6"/>
      <c r="D302" s="6"/>
      <c r="E302" s="6"/>
      <c r="W302" s="21"/>
      <c r="Y302" s="21"/>
      <c r="AF302" s="21"/>
      <c r="AG302" s="21"/>
      <c r="AH302" s="21"/>
      <c r="AI302" s="21"/>
      <c r="AM302" s="6"/>
      <c r="AV302" s="24"/>
      <c r="AY302" s="5"/>
      <c r="AZ302" s="5"/>
      <c r="BA302" s="4"/>
      <c r="BB302" s="3"/>
      <c r="BC302" s="3"/>
      <c r="BE302" s="1"/>
      <c r="BF302" s="1"/>
      <c r="BG302" s="1"/>
      <c r="BH302" s="1"/>
      <c r="BI302" s="1"/>
      <c r="BJ302" s="1"/>
      <c r="BK302" s="60"/>
      <c r="BL302" s="1"/>
      <c r="BM302" s="1"/>
      <c r="BN302" s="1"/>
      <c r="BO302" s="1"/>
      <c r="BP302" s="1"/>
      <c r="BQ302" s="1"/>
    </row>
    <row r="303" spans="1:69" s="2" customFormat="1" x14ac:dyDescent="0.3">
      <c r="A303" s="1"/>
      <c r="B303" s="6"/>
      <c r="C303" s="6"/>
      <c r="D303" s="6"/>
      <c r="E303" s="6"/>
      <c r="W303" s="21"/>
      <c r="Y303" s="21"/>
      <c r="AF303" s="21"/>
      <c r="AG303" s="21"/>
      <c r="AH303" s="21"/>
      <c r="AI303" s="21"/>
      <c r="AM303" s="6"/>
      <c r="AV303" s="24"/>
      <c r="AY303" s="5"/>
      <c r="AZ303" s="5"/>
      <c r="BA303" s="4"/>
      <c r="BB303" s="3"/>
      <c r="BC303" s="3"/>
      <c r="BE303" s="1"/>
      <c r="BF303" s="1"/>
      <c r="BG303" s="1"/>
      <c r="BH303" s="1"/>
      <c r="BI303" s="1"/>
      <c r="BJ303" s="1"/>
      <c r="BK303" s="60"/>
      <c r="BL303" s="1"/>
      <c r="BM303" s="1"/>
      <c r="BN303" s="1"/>
      <c r="BO303" s="1"/>
      <c r="BP303" s="1"/>
      <c r="BQ303" s="1"/>
    </row>
    <row r="304" spans="1:69" s="2" customFormat="1" x14ac:dyDescent="0.3">
      <c r="A304" s="1"/>
      <c r="B304" s="6"/>
      <c r="C304" s="6"/>
      <c r="D304" s="6"/>
      <c r="E304" s="6"/>
      <c r="W304" s="21"/>
      <c r="Y304" s="21"/>
      <c r="AF304" s="21"/>
      <c r="AG304" s="21"/>
      <c r="AH304" s="21"/>
      <c r="AI304" s="21"/>
      <c r="AM304" s="6"/>
      <c r="AV304" s="24"/>
      <c r="AY304" s="5"/>
      <c r="AZ304" s="5"/>
      <c r="BA304" s="4"/>
      <c r="BB304" s="3"/>
      <c r="BC304" s="3"/>
      <c r="BE304" s="1"/>
      <c r="BF304" s="1"/>
      <c r="BG304" s="1"/>
      <c r="BH304" s="1"/>
      <c r="BI304" s="1"/>
      <c r="BJ304" s="1"/>
      <c r="BK304" s="60"/>
      <c r="BL304" s="1"/>
      <c r="BM304" s="1"/>
      <c r="BN304" s="1"/>
      <c r="BO304" s="1"/>
      <c r="BP304" s="1"/>
      <c r="BQ304" s="1"/>
    </row>
    <row r="305" spans="1:69" s="2" customFormat="1" x14ac:dyDescent="0.3">
      <c r="A305" s="1"/>
      <c r="B305" s="6"/>
      <c r="C305" s="6"/>
      <c r="D305" s="6"/>
      <c r="E305" s="6"/>
      <c r="W305" s="21"/>
      <c r="Y305" s="21"/>
      <c r="AF305" s="21"/>
      <c r="AG305" s="21"/>
      <c r="AH305" s="21"/>
      <c r="AI305" s="21"/>
      <c r="AM305" s="6"/>
      <c r="AV305" s="24"/>
      <c r="AY305" s="5"/>
      <c r="AZ305" s="5"/>
      <c r="BA305" s="4"/>
      <c r="BB305" s="3"/>
      <c r="BC305" s="3"/>
      <c r="BE305" s="1"/>
      <c r="BF305" s="1"/>
      <c r="BG305" s="1"/>
      <c r="BH305" s="1"/>
      <c r="BI305" s="1"/>
      <c r="BJ305" s="1"/>
      <c r="BK305" s="60"/>
      <c r="BL305" s="1"/>
      <c r="BM305" s="1"/>
      <c r="BN305" s="1"/>
      <c r="BO305" s="1"/>
      <c r="BP305" s="1"/>
      <c r="BQ305" s="1"/>
    </row>
    <row r="306" spans="1:69" s="2" customFormat="1" x14ac:dyDescent="0.3">
      <c r="A306" s="1"/>
      <c r="B306" s="6"/>
      <c r="C306" s="6"/>
      <c r="D306" s="6"/>
      <c r="E306" s="6"/>
      <c r="W306" s="21"/>
      <c r="Y306" s="21"/>
      <c r="AF306" s="21"/>
      <c r="AG306" s="21"/>
      <c r="AH306" s="21"/>
      <c r="AI306" s="21"/>
      <c r="AM306" s="6"/>
      <c r="AV306" s="24"/>
      <c r="AY306" s="5"/>
      <c r="AZ306" s="5"/>
      <c r="BA306" s="4"/>
      <c r="BB306" s="3"/>
      <c r="BC306" s="3"/>
      <c r="BE306" s="1"/>
      <c r="BF306" s="1"/>
      <c r="BG306" s="1"/>
      <c r="BH306" s="1"/>
      <c r="BI306" s="1"/>
      <c r="BJ306" s="1"/>
      <c r="BK306" s="60"/>
      <c r="BL306" s="1"/>
      <c r="BM306" s="1"/>
      <c r="BN306" s="1"/>
      <c r="BO306" s="1"/>
      <c r="BP306" s="1"/>
      <c r="BQ306" s="1"/>
    </row>
    <row r="307" spans="1:69" s="2" customFormat="1" x14ac:dyDescent="0.3">
      <c r="A307" s="1"/>
      <c r="B307" s="6"/>
      <c r="C307" s="6"/>
      <c r="D307" s="6"/>
      <c r="E307" s="6"/>
      <c r="W307" s="21"/>
      <c r="Y307" s="21"/>
      <c r="AF307" s="21"/>
      <c r="AG307" s="21"/>
      <c r="AH307" s="21"/>
      <c r="AI307" s="21"/>
      <c r="AM307" s="6"/>
      <c r="AV307" s="24"/>
      <c r="AY307" s="5"/>
      <c r="AZ307" s="5"/>
      <c r="BA307" s="4"/>
      <c r="BB307" s="3"/>
      <c r="BC307" s="3"/>
      <c r="BE307" s="1"/>
      <c r="BF307" s="1"/>
      <c r="BG307" s="1"/>
      <c r="BH307" s="1"/>
      <c r="BI307" s="1"/>
      <c r="BJ307" s="1"/>
      <c r="BK307" s="60"/>
      <c r="BL307" s="1"/>
      <c r="BM307" s="1"/>
      <c r="BN307" s="1"/>
      <c r="BO307" s="1"/>
      <c r="BP307" s="1"/>
      <c r="BQ307" s="1"/>
    </row>
    <row r="308" spans="1:69" s="2" customFormat="1" x14ac:dyDescent="0.3">
      <c r="A308" s="1"/>
      <c r="B308" s="6"/>
      <c r="C308" s="6"/>
      <c r="D308" s="6"/>
      <c r="E308" s="6"/>
      <c r="W308" s="21"/>
      <c r="Y308" s="21"/>
      <c r="AF308" s="21"/>
      <c r="AG308" s="21"/>
      <c r="AH308" s="21"/>
      <c r="AI308" s="21"/>
      <c r="AM308" s="6"/>
      <c r="AV308" s="24"/>
      <c r="AY308" s="5"/>
      <c r="AZ308" s="5"/>
      <c r="BA308" s="4"/>
      <c r="BB308" s="3"/>
      <c r="BC308" s="3"/>
      <c r="BE308" s="1"/>
      <c r="BF308" s="1"/>
      <c r="BG308" s="1"/>
      <c r="BH308" s="1"/>
      <c r="BI308" s="1"/>
      <c r="BJ308" s="1"/>
      <c r="BK308" s="60"/>
      <c r="BL308" s="1"/>
      <c r="BM308" s="1"/>
      <c r="BN308" s="1"/>
      <c r="BO308" s="1"/>
      <c r="BP308" s="1"/>
      <c r="BQ308" s="1"/>
    </row>
    <row r="309" spans="1:69" s="2" customFormat="1" x14ac:dyDescent="0.3">
      <c r="A309" s="1"/>
      <c r="B309" s="6"/>
      <c r="C309" s="6"/>
      <c r="D309" s="6"/>
      <c r="E309" s="6"/>
      <c r="W309" s="21"/>
      <c r="Y309" s="21"/>
      <c r="AF309" s="21"/>
      <c r="AG309" s="21"/>
      <c r="AH309" s="21"/>
      <c r="AI309" s="21"/>
      <c r="AM309" s="6"/>
      <c r="AV309" s="24"/>
      <c r="AY309" s="5"/>
      <c r="AZ309" s="5"/>
      <c r="BA309" s="4"/>
      <c r="BB309" s="3"/>
      <c r="BC309" s="3"/>
      <c r="BE309" s="1"/>
      <c r="BF309" s="1"/>
      <c r="BG309" s="1"/>
      <c r="BH309" s="1"/>
      <c r="BI309" s="1"/>
      <c r="BJ309" s="1"/>
      <c r="BK309" s="60"/>
      <c r="BL309" s="1"/>
      <c r="BM309" s="1"/>
      <c r="BN309" s="1"/>
      <c r="BO309" s="1"/>
      <c r="BP309" s="1"/>
      <c r="BQ309" s="1"/>
    </row>
    <row r="310" spans="1:69" s="2" customFormat="1" x14ac:dyDescent="0.3">
      <c r="A310" s="1"/>
      <c r="B310" s="6"/>
      <c r="C310" s="6"/>
      <c r="D310" s="6"/>
      <c r="E310" s="6"/>
      <c r="W310" s="21"/>
      <c r="Y310" s="21"/>
      <c r="AF310" s="21"/>
      <c r="AG310" s="21"/>
      <c r="AH310" s="21"/>
      <c r="AI310" s="21"/>
      <c r="AM310" s="6"/>
      <c r="AV310" s="24"/>
      <c r="AY310" s="5"/>
      <c r="AZ310" s="5"/>
      <c r="BA310" s="4"/>
      <c r="BB310" s="3"/>
      <c r="BC310" s="3"/>
      <c r="BE310" s="1"/>
      <c r="BF310" s="1"/>
      <c r="BG310" s="1"/>
      <c r="BH310" s="1"/>
      <c r="BI310" s="1"/>
      <c r="BJ310" s="1"/>
      <c r="BK310" s="60"/>
      <c r="BL310" s="1"/>
      <c r="BM310" s="1"/>
      <c r="BN310" s="1"/>
      <c r="BO310" s="1"/>
      <c r="BP310" s="1"/>
      <c r="BQ310" s="1"/>
    </row>
    <row r="311" spans="1:69" s="2" customFormat="1" x14ac:dyDescent="0.3">
      <c r="A311" s="1"/>
      <c r="B311" s="6"/>
      <c r="C311" s="6"/>
      <c r="D311" s="6"/>
      <c r="E311" s="6"/>
      <c r="W311" s="21"/>
      <c r="Y311" s="21"/>
      <c r="AF311" s="21"/>
      <c r="AG311" s="21"/>
      <c r="AH311" s="21"/>
      <c r="AI311" s="21"/>
      <c r="AM311" s="6"/>
      <c r="AV311" s="24"/>
      <c r="AY311" s="5"/>
      <c r="AZ311" s="5"/>
      <c r="BA311" s="4"/>
      <c r="BB311" s="3"/>
      <c r="BC311" s="3"/>
      <c r="BE311" s="1"/>
      <c r="BF311" s="1"/>
      <c r="BG311" s="1"/>
      <c r="BH311" s="1"/>
      <c r="BI311" s="1"/>
      <c r="BJ311" s="1"/>
      <c r="BK311" s="60"/>
      <c r="BL311" s="1"/>
      <c r="BM311" s="1"/>
      <c r="BN311" s="1"/>
      <c r="BO311" s="1"/>
      <c r="BP311" s="1"/>
      <c r="BQ311" s="1"/>
    </row>
    <row r="312" spans="1:69" s="2" customFormat="1" x14ac:dyDescent="0.3">
      <c r="A312" s="1"/>
      <c r="B312" s="6"/>
      <c r="C312" s="6"/>
      <c r="D312" s="6"/>
      <c r="E312" s="6"/>
      <c r="W312" s="21"/>
      <c r="Y312" s="21"/>
      <c r="AF312" s="21"/>
      <c r="AG312" s="21"/>
      <c r="AH312" s="21"/>
      <c r="AI312" s="21"/>
      <c r="AM312" s="6"/>
      <c r="AV312" s="24"/>
      <c r="AY312" s="5"/>
      <c r="AZ312" s="5"/>
      <c r="BA312" s="4"/>
      <c r="BB312" s="3"/>
      <c r="BC312" s="3"/>
      <c r="BE312" s="1"/>
      <c r="BF312" s="1"/>
      <c r="BG312" s="1"/>
      <c r="BH312" s="1"/>
      <c r="BI312" s="1"/>
      <c r="BJ312" s="1"/>
      <c r="BK312" s="60"/>
      <c r="BL312" s="1"/>
      <c r="BM312" s="1"/>
      <c r="BN312" s="1"/>
      <c r="BO312" s="1"/>
      <c r="BP312" s="1"/>
      <c r="BQ312" s="1"/>
    </row>
    <row r="313" spans="1:69" s="2" customFormat="1" x14ac:dyDescent="0.3">
      <c r="A313" s="1"/>
      <c r="B313" s="6"/>
      <c r="C313" s="6"/>
      <c r="D313" s="6"/>
      <c r="E313" s="6"/>
      <c r="W313" s="21"/>
      <c r="Y313" s="21"/>
      <c r="AF313" s="21"/>
      <c r="AG313" s="21"/>
      <c r="AH313" s="21"/>
      <c r="AI313" s="21"/>
      <c r="AM313" s="6"/>
      <c r="AV313" s="24"/>
      <c r="AY313" s="5"/>
      <c r="AZ313" s="5"/>
      <c r="BA313" s="4"/>
      <c r="BB313" s="3"/>
      <c r="BC313" s="3"/>
      <c r="BE313" s="1"/>
      <c r="BF313" s="1"/>
      <c r="BG313" s="1"/>
      <c r="BH313" s="1"/>
      <c r="BI313" s="1"/>
      <c r="BJ313" s="1"/>
      <c r="BK313" s="60"/>
      <c r="BL313" s="1"/>
      <c r="BM313" s="1"/>
      <c r="BN313" s="1"/>
      <c r="BO313" s="1"/>
      <c r="BP313" s="1"/>
      <c r="BQ313" s="1"/>
    </row>
    <row r="314" spans="1:69" s="2" customFormat="1" x14ac:dyDescent="0.3">
      <c r="A314" s="1"/>
      <c r="B314" s="6"/>
      <c r="C314" s="6"/>
      <c r="D314" s="6"/>
      <c r="E314" s="6"/>
      <c r="W314" s="21"/>
      <c r="Y314" s="21"/>
      <c r="AF314" s="21"/>
      <c r="AG314" s="21"/>
      <c r="AH314" s="21"/>
      <c r="AI314" s="21"/>
      <c r="AM314" s="6"/>
      <c r="AV314" s="24"/>
      <c r="AY314" s="5"/>
      <c r="AZ314" s="5"/>
      <c r="BA314" s="4"/>
      <c r="BB314" s="3"/>
      <c r="BC314" s="3"/>
      <c r="BE314" s="1"/>
      <c r="BF314" s="1"/>
      <c r="BG314" s="1"/>
      <c r="BH314" s="1"/>
      <c r="BI314" s="1"/>
      <c r="BJ314" s="1"/>
      <c r="BK314" s="60"/>
      <c r="BL314" s="1"/>
      <c r="BM314" s="1"/>
      <c r="BN314" s="1"/>
      <c r="BO314" s="1"/>
      <c r="BP314" s="1"/>
      <c r="BQ314" s="1"/>
    </row>
    <row r="315" spans="1:69" s="2" customFormat="1" x14ac:dyDescent="0.3">
      <c r="A315" s="1"/>
      <c r="B315" s="6"/>
      <c r="C315" s="6"/>
      <c r="D315" s="6"/>
      <c r="E315" s="6"/>
      <c r="W315" s="21"/>
      <c r="Y315" s="21"/>
      <c r="AF315" s="21"/>
      <c r="AG315" s="21"/>
      <c r="AH315" s="21"/>
      <c r="AI315" s="21"/>
      <c r="AM315" s="6"/>
      <c r="AV315" s="24"/>
      <c r="AY315" s="5"/>
      <c r="AZ315" s="5"/>
      <c r="BA315" s="4"/>
      <c r="BB315" s="3"/>
      <c r="BC315" s="3"/>
      <c r="BE315" s="1"/>
      <c r="BF315" s="1"/>
      <c r="BG315" s="1"/>
      <c r="BH315" s="1"/>
      <c r="BI315" s="1"/>
      <c r="BJ315" s="1"/>
      <c r="BK315" s="60"/>
      <c r="BL315" s="1"/>
      <c r="BM315" s="1"/>
      <c r="BN315" s="1"/>
      <c r="BO315" s="1"/>
      <c r="BP315" s="1"/>
      <c r="BQ315" s="1"/>
    </row>
    <row r="316" spans="1:69" s="2" customFormat="1" x14ac:dyDescent="0.3">
      <c r="A316" s="1"/>
      <c r="B316" s="6"/>
      <c r="C316" s="6"/>
      <c r="D316" s="6"/>
      <c r="E316" s="6"/>
      <c r="W316" s="21"/>
      <c r="Y316" s="21"/>
      <c r="AF316" s="21"/>
      <c r="AG316" s="21"/>
      <c r="AH316" s="21"/>
      <c r="AI316" s="21"/>
      <c r="AM316" s="6"/>
      <c r="AV316" s="24"/>
      <c r="AY316" s="5"/>
      <c r="AZ316" s="5"/>
      <c r="BA316" s="4"/>
      <c r="BB316" s="3"/>
      <c r="BC316" s="3"/>
      <c r="BE316" s="1"/>
      <c r="BF316" s="1"/>
      <c r="BG316" s="1"/>
      <c r="BH316" s="1"/>
      <c r="BI316" s="1"/>
      <c r="BJ316" s="1"/>
      <c r="BK316" s="60"/>
      <c r="BL316" s="1"/>
      <c r="BM316" s="1"/>
      <c r="BN316" s="1"/>
      <c r="BO316" s="1"/>
      <c r="BP316" s="1"/>
      <c r="BQ316" s="1"/>
    </row>
    <row r="317" spans="1:69" s="2" customFormat="1" x14ac:dyDescent="0.3">
      <c r="A317" s="1"/>
      <c r="B317" s="6"/>
      <c r="C317" s="6"/>
      <c r="D317" s="6"/>
      <c r="E317" s="6"/>
      <c r="W317" s="21"/>
      <c r="Y317" s="21"/>
      <c r="AF317" s="21"/>
      <c r="AG317" s="21"/>
      <c r="AH317" s="21"/>
      <c r="AI317" s="21"/>
      <c r="AM317" s="6"/>
      <c r="AV317" s="24"/>
      <c r="AY317" s="5"/>
      <c r="AZ317" s="5"/>
      <c r="BA317" s="4"/>
      <c r="BB317" s="3"/>
      <c r="BC317" s="3"/>
      <c r="BE317" s="1"/>
      <c r="BF317" s="1"/>
      <c r="BG317" s="1"/>
      <c r="BH317" s="1"/>
      <c r="BI317" s="1"/>
      <c r="BJ317" s="1"/>
      <c r="BK317" s="60"/>
      <c r="BL317" s="1"/>
      <c r="BM317" s="1"/>
      <c r="BN317" s="1"/>
      <c r="BO317" s="1"/>
      <c r="BP317" s="1"/>
      <c r="BQ317" s="1"/>
    </row>
    <row r="318" spans="1:69" s="2" customFormat="1" x14ac:dyDescent="0.3">
      <c r="A318" s="1"/>
      <c r="B318" s="6"/>
      <c r="C318" s="6"/>
      <c r="D318" s="6"/>
      <c r="E318" s="6"/>
      <c r="W318" s="21"/>
      <c r="Y318" s="21"/>
      <c r="AF318" s="21"/>
      <c r="AG318" s="21"/>
      <c r="AH318" s="21"/>
      <c r="AI318" s="21"/>
      <c r="AM318" s="6"/>
      <c r="AV318" s="24"/>
      <c r="AY318" s="5"/>
      <c r="AZ318" s="5"/>
      <c r="BA318" s="4"/>
      <c r="BB318" s="3"/>
      <c r="BC318" s="3"/>
      <c r="BE318" s="1"/>
      <c r="BF318" s="1"/>
      <c r="BG318" s="1"/>
      <c r="BH318" s="1"/>
      <c r="BI318" s="1"/>
      <c r="BJ318" s="1"/>
      <c r="BK318" s="60"/>
      <c r="BL318" s="1"/>
      <c r="BM318" s="1"/>
      <c r="BN318" s="1"/>
      <c r="BO318" s="1"/>
      <c r="BP318" s="1"/>
      <c r="BQ318" s="1"/>
    </row>
    <row r="319" spans="1:69" s="2" customFormat="1" x14ac:dyDescent="0.3">
      <c r="A319" s="1"/>
      <c r="B319" s="6"/>
      <c r="C319" s="6"/>
      <c r="D319" s="6"/>
      <c r="E319" s="6"/>
      <c r="W319" s="21"/>
      <c r="Y319" s="21"/>
      <c r="AF319" s="21"/>
      <c r="AG319" s="21"/>
      <c r="AH319" s="21"/>
      <c r="AI319" s="21"/>
      <c r="AM319" s="6"/>
      <c r="AV319" s="24"/>
      <c r="AY319" s="5"/>
      <c r="AZ319" s="5"/>
      <c r="BA319" s="4"/>
      <c r="BB319" s="3"/>
      <c r="BC319" s="3"/>
      <c r="BE319" s="1"/>
      <c r="BF319" s="1"/>
      <c r="BG319" s="1"/>
      <c r="BH319" s="1"/>
      <c r="BI319" s="1"/>
      <c r="BJ319" s="1"/>
      <c r="BK319" s="60"/>
      <c r="BL319" s="1"/>
      <c r="BM319" s="1"/>
      <c r="BN319" s="1"/>
      <c r="BO319" s="1"/>
      <c r="BP319" s="1"/>
      <c r="BQ319" s="1"/>
    </row>
    <row r="320" spans="1:69" s="2" customFormat="1" x14ac:dyDescent="0.3">
      <c r="A320" s="1"/>
      <c r="B320" s="6"/>
      <c r="C320" s="6"/>
      <c r="D320" s="6"/>
      <c r="E320" s="6"/>
      <c r="W320" s="21"/>
      <c r="Y320" s="21"/>
      <c r="AF320" s="21"/>
      <c r="AG320" s="21"/>
      <c r="AH320" s="21"/>
      <c r="AI320" s="21"/>
      <c r="AM320" s="6"/>
      <c r="AV320" s="24"/>
      <c r="AY320" s="5"/>
      <c r="AZ320" s="5"/>
      <c r="BA320" s="4"/>
      <c r="BB320" s="3"/>
      <c r="BC320" s="3"/>
      <c r="BE320" s="1"/>
      <c r="BF320" s="1"/>
      <c r="BG320" s="1"/>
      <c r="BH320" s="1"/>
      <c r="BI320" s="1"/>
      <c r="BJ320" s="1"/>
      <c r="BK320" s="60"/>
      <c r="BL320" s="1"/>
      <c r="BM320" s="1"/>
      <c r="BN320" s="1"/>
      <c r="BO320" s="1"/>
      <c r="BP320" s="1"/>
      <c r="BQ320" s="1"/>
    </row>
  </sheetData>
  <sheetProtection formatCells="0" formatColumns="0" formatRows="0"/>
  <autoFilter ref="A1:BQ12" xr:uid="{00000000-0001-0000-0600-000000000000}">
    <filterColumn colId="0" showButton="0"/>
    <filterColumn colId="1" showButton="0"/>
    <filterColumn colId="2"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20" showButton="0"/>
    <filterColumn colId="21" showButton="0"/>
    <filterColumn colId="22" showButton="0"/>
    <filterColumn colId="23" showButton="0"/>
    <filterColumn colId="24" showButton="0"/>
    <filterColumn colId="25" showButton="0"/>
    <filterColumn colId="26"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7" showButton="0"/>
    <filterColumn colId="48"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filterColumn colId="64" showButton="0"/>
    <filterColumn colId="65" showButton="0"/>
    <filterColumn colId="66" showButton="0"/>
    <filterColumn colId="67" showButton="0"/>
  </autoFilter>
  <mergeCells count="269">
    <mergeCell ref="AA31:AA32"/>
    <mergeCell ref="AB31:AB32"/>
    <mergeCell ref="AW31:AW32"/>
    <mergeCell ref="AX31:AX32"/>
    <mergeCell ref="S31:S32"/>
    <mergeCell ref="T31:T32"/>
    <mergeCell ref="U31:U32"/>
    <mergeCell ref="V31:V32"/>
    <mergeCell ref="X31:X32"/>
    <mergeCell ref="Z31:Z32"/>
    <mergeCell ref="M31:M32"/>
    <mergeCell ref="N31:N32"/>
    <mergeCell ref="O31:O32"/>
    <mergeCell ref="P31:P32"/>
    <mergeCell ref="Q31:Q32"/>
    <mergeCell ref="R31:R32"/>
    <mergeCell ref="G31:G32"/>
    <mergeCell ref="H31:H32"/>
    <mergeCell ref="I31:I32"/>
    <mergeCell ref="J31:J32"/>
    <mergeCell ref="K31:K32"/>
    <mergeCell ref="L31:L32"/>
    <mergeCell ref="A31:A32"/>
    <mergeCell ref="B31:B32"/>
    <mergeCell ref="C31:C32"/>
    <mergeCell ref="D31:D32"/>
    <mergeCell ref="E31:E32"/>
    <mergeCell ref="F31:F32"/>
    <mergeCell ref="AY27:AY28"/>
    <mergeCell ref="AZ27:AZ28"/>
    <mergeCell ref="BA27:BA28"/>
    <mergeCell ref="S26:S30"/>
    <mergeCell ref="T26:T30"/>
    <mergeCell ref="U26:U30"/>
    <mergeCell ref="V26:V30"/>
    <mergeCell ref="W26:W29"/>
    <mergeCell ref="X26:X30"/>
    <mergeCell ref="M26:M30"/>
    <mergeCell ref="N26:N30"/>
    <mergeCell ref="O26:O30"/>
    <mergeCell ref="P26:P30"/>
    <mergeCell ref="Q26:Q30"/>
    <mergeCell ref="R26:R30"/>
    <mergeCell ref="G26:G30"/>
    <mergeCell ref="H26:H30"/>
    <mergeCell ref="I26:I30"/>
    <mergeCell ref="BB27:BB28"/>
    <mergeCell ref="BC27:BC28"/>
    <mergeCell ref="BD27:BD28"/>
    <mergeCell ref="Y26:Y29"/>
    <mergeCell ref="Z26:Z30"/>
    <mergeCell ref="AA26:AA29"/>
    <mergeCell ref="AB26:AB30"/>
    <mergeCell ref="AW26:AW30"/>
    <mergeCell ref="AX26:AX30"/>
    <mergeCell ref="J26:J30"/>
    <mergeCell ref="K26:K30"/>
    <mergeCell ref="L26:L30"/>
    <mergeCell ref="A26:A30"/>
    <mergeCell ref="B26:B30"/>
    <mergeCell ref="C26:C30"/>
    <mergeCell ref="D26:D30"/>
    <mergeCell ref="E26:E30"/>
    <mergeCell ref="F26:F30"/>
    <mergeCell ref="Y24:Y25"/>
    <mergeCell ref="Z24:Z25"/>
    <mergeCell ref="AA24:AA25"/>
    <mergeCell ref="AB24:AB25"/>
    <mergeCell ref="AW24:AW25"/>
    <mergeCell ref="AX24:AX25"/>
    <mergeCell ref="S24:S25"/>
    <mergeCell ref="T24:T25"/>
    <mergeCell ref="U24:U25"/>
    <mergeCell ref="V24:V25"/>
    <mergeCell ref="W24:W25"/>
    <mergeCell ref="X24:X25"/>
    <mergeCell ref="P24:P25"/>
    <mergeCell ref="Q24:Q25"/>
    <mergeCell ref="R24:R25"/>
    <mergeCell ref="G24:G25"/>
    <mergeCell ref="H24:H25"/>
    <mergeCell ref="I24:I25"/>
    <mergeCell ref="J24:J25"/>
    <mergeCell ref="K24:K25"/>
    <mergeCell ref="L24:L25"/>
    <mergeCell ref="A24:A25"/>
    <mergeCell ref="B24:B25"/>
    <mergeCell ref="C24:C25"/>
    <mergeCell ref="D24:D25"/>
    <mergeCell ref="E24:E25"/>
    <mergeCell ref="F24:F25"/>
    <mergeCell ref="Y19:Y23"/>
    <mergeCell ref="Z19:Z23"/>
    <mergeCell ref="AA19:AA23"/>
    <mergeCell ref="M19:M23"/>
    <mergeCell ref="N19:N23"/>
    <mergeCell ref="O19:O23"/>
    <mergeCell ref="P19:P23"/>
    <mergeCell ref="Q19:Q23"/>
    <mergeCell ref="R19:R23"/>
    <mergeCell ref="G19:G23"/>
    <mergeCell ref="H19:H23"/>
    <mergeCell ref="I19:I23"/>
    <mergeCell ref="J19:J23"/>
    <mergeCell ref="K19:K23"/>
    <mergeCell ref="L19:L23"/>
    <mergeCell ref="M24:M25"/>
    <mergeCell ref="N24:N25"/>
    <mergeCell ref="O24:O25"/>
    <mergeCell ref="AB19:AB23"/>
    <mergeCell ref="AW19:AW23"/>
    <mergeCell ref="AX19:AX23"/>
    <mergeCell ref="S19:S23"/>
    <mergeCell ref="T19:T23"/>
    <mergeCell ref="U19:U23"/>
    <mergeCell ref="V19:V23"/>
    <mergeCell ref="W19:W23"/>
    <mergeCell ref="X19:X23"/>
    <mergeCell ref="AA16:AA18"/>
    <mergeCell ref="AB16:AB18"/>
    <mergeCell ref="AW16:AW18"/>
    <mergeCell ref="AX16:AX18"/>
    <mergeCell ref="A19:A23"/>
    <mergeCell ref="B19:B23"/>
    <mergeCell ref="C19:C23"/>
    <mergeCell ref="D19:D23"/>
    <mergeCell ref="E19:E23"/>
    <mergeCell ref="F19:F23"/>
    <mergeCell ref="U16:U18"/>
    <mergeCell ref="V16:V18"/>
    <mergeCell ref="W16:W18"/>
    <mergeCell ref="X16:X18"/>
    <mergeCell ref="Y16:Y18"/>
    <mergeCell ref="Z16:Z18"/>
    <mergeCell ref="O16:O18"/>
    <mergeCell ref="P16:P18"/>
    <mergeCell ref="Q16:Q18"/>
    <mergeCell ref="R16:R18"/>
    <mergeCell ref="S16:S18"/>
    <mergeCell ref="T16:T18"/>
    <mergeCell ref="I16:I18"/>
    <mergeCell ref="J16:J18"/>
    <mergeCell ref="K16:K18"/>
    <mergeCell ref="L16:L18"/>
    <mergeCell ref="M16:M18"/>
    <mergeCell ref="N16:N18"/>
    <mergeCell ref="G13:G14"/>
    <mergeCell ref="H13:H14"/>
    <mergeCell ref="A16:A18"/>
    <mergeCell ref="B16:B18"/>
    <mergeCell ref="C16:C18"/>
    <mergeCell ref="D16:D18"/>
    <mergeCell ref="E16:E18"/>
    <mergeCell ref="F16:F18"/>
    <mergeCell ref="G16:G18"/>
    <mergeCell ref="H16:H18"/>
    <mergeCell ref="K13:K14"/>
    <mergeCell ref="L13:L14"/>
    <mergeCell ref="M13:M14"/>
    <mergeCell ref="N13:N14"/>
    <mergeCell ref="AA13:AA14"/>
    <mergeCell ref="AB13:AB14"/>
    <mergeCell ref="AW13:AW14"/>
    <mergeCell ref="AX13:AX14"/>
    <mergeCell ref="A13:A14"/>
    <mergeCell ref="B13:B14"/>
    <mergeCell ref="C13:C14"/>
    <mergeCell ref="D13:D14"/>
    <mergeCell ref="E13:E14"/>
    <mergeCell ref="F13:F14"/>
    <mergeCell ref="U13:U14"/>
    <mergeCell ref="V13:V14"/>
    <mergeCell ref="W13:W14"/>
    <mergeCell ref="X13:X14"/>
    <mergeCell ref="Y13:Y14"/>
    <mergeCell ref="Z13:Z14"/>
    <mergeCell ref="O13:O14"/>
    <mergeCell ref="P13:P14"/>
    <mergeCell ref="Q13:Q14"/>
    <mergeCell ref="R13:R14"/>
    <mergeCell ref="S13:S14"/>
    <mergeCell ref="T13:T14"/>
    <mergeCell ref="I13:I14"/>
    <mergeCell ref="J13:J14"/>
    <mergeCell ref="AW10:AW12"/>
    <mergeCell ref="AX10:AX12"/>
    <mergeCell ref="Y10:Y12"/>
    <mergeCell ref="Z10:Z12"/>
    <mergeCell ref="AA10:AA12"/>
    <mergeCell ref="AB10:AB12"/>
    <mergeCell ref="AU10:AU12"/>
    <mergeCell ref="AV10:AV12"/>
    <mergeCell ref="S10:S12"/>
    <mergeCell ref="T10:T12"/>
    <mergeCell ref="U10:U12"/>
    <mergeCell ref="V10:V12"/>
    <mergeCell ref="W10:W12"/>
    <mergeCell ref="X10:X12"/>
    <mergeCell ref="M10:M12"/>
    <mergeCell ref="N10:N12"/>
    <mergeCell ref="O10:O12"/>
    <mergeCell ref="P10:P12"/>
    <mergeCell ref="Q10:Q12"/>
    <mergeCell ref="R10:R12"/>
    <mergeCell ref="G10:G12"/>
    <mergeCell ref="H10:H12"/>
    <mergeCell ref="I10:I12"/>
    <mergeCell ref="J10:J12"/>
    <mergeCell ref="K10:K12"/>
    <mergeCell ref="L10:L12"/>
    <mergeCell ref="A10:A12"/>
    <mergeCell ref="B10:B12"/>
    <mergeCell ref="C10:C12"/>
    <mergeCell ref="D10:D12"/>
    <mergeCell ref="E10:E12"/>
    <mergeCell ref="F10:F12"/>
    <mergeCell ref="Y4:Y8"/>
    <mergeCell ref="Z4:Z8"/>
    <mergeCell ref="AA4:AA8"/>
    <mergeCell ref="M4:M8"/>
    <mergeCell ref="N4:N8"/>
    <mergeCell ref="O4:O8"/>
    <mergeCell ref="P4:P8"/>
    <mergeCell ref="Q4:Q8"/>
    <mergeCell ref="R4:R8"/>
    <mergeCell ref="G4:G8"/>
    <mergeCell ref="H4:H8"/>
    <mergeCell ref="I4:I8"/>
    <mergeCell ref="J4:J8"/>
    <mergeCell ref="K4:K8"/>
    <mergeCell ref="L4:L8"/>
    <mergeCell ref="A4:A8"/>
    <mergeCell ref="B4:B8"/>
    <mergeCell ref="C4:C8"/>
    <mergeCell ref="AD2:AD3"/>
    <mergeCell ref="AE2:AH2"/>
    <mergeCell ref="AB4:AB8"/>
    <mergeCell ref="AW4:AW8"/>
    <mergeCell ref="AX4:AX8"/>
    <mergeCell ref="S4:S8"/>
    <mergeCell ref="T4:T8"/>
    <mergeCell ref="U4:U8"/>
    <mergeCell ref="V4:V8"/>
    <mergeCell ref="W4:W8"/>
    <mergeCell ref="X4:X8"/>
    <mergeCell ref="AI2:AI3"/>
    <mergeCell ref="AJ2:AT2"/>
    <mergeCell ref="D4:D8"/>
    <mergeCell ref="E4:E8"/>
    <mergeCell ref="F4:F8"/>
    <mergeCell ref="BD2:BD3"/>
    <mergeCell ref="BE2:BQ2"/>
    <mergeCell ref="G3:H3"/>
    <mergeCell ref="AK3:AL3"/>
    <mergeCell ref="AM3:AN3"/>
    <mergeCell ref="AO3:AP3"/>
    <mergeCell ref="AR3:AS3"/>
    <mergeCell ref="AU2:AW3"/>
    <mergeCell ref="AX2:AX3"/>
    <mergeCell ref="AY2:AZ3"/>
    <mergeCell ref="BA2:BA3"/>
    <mergeCell ref="BB2:BB3"/>
    <mergeCell ref="BC2:BC3"/>
    <mergeCell ref="A1:T2"/>
    <mergeCell ref="U1:AB2"/>
    <mergeCell ref="AC1:AT1"/>
    <mergeCell ref="AV1:AX1"/>
    <mergeCell ref="AY1:BQ1"/>
    <mergeCell ref="AC2:AC3"/>
  </mergeCells>
  <conditionalFormatting sqref="AJ4:AK8">
    <cfRule type="containsText" dxfId="1814" priority="2466" operator="containsText" text="BAJA">
      <formula>NOT(ISERROR(SEARCH("BAJA",AJ4)))</formula>
    </cfRule>
    <cfRule type="containsText" dxfId="1813" priority="2467" operator="containsText" text="MEDIA">
      <formula>NOT(ISERROR(SEARCH("MEDIA",AJ4)))</formula>
    </cfRule>
    <cfRule type="containsText" dxfId="1812" priority="2468" operator="containsText" text="ALTA">
      <formula>NOT(ISERROR(SEARCH("ALTA",AJ4)))</formula>
    </cfRule>
  </conditionalFormatting>
  <conditionalFormatting sqref="AR4">
    <cfRule type="containsText" dxfId="1811" priority="2469" operator="containsText" text="BAJA">
      <formula>NOT(ISERROR(SEARCH("BAJA",AR4)))</formula>
    </cfRule>
    <cfRule type="containsText" dxfId="1810" priority="2470" operator="containsText" text="MEDIA">
      <formula>NOT(ISERROR(SEARCH("MEDIA",AR4)))</formula>
    </cfRule>
    <cfRule type="containsText" dxfId="1809" priority="2471" operator="containsText" text="ALTA">
      <formula>NOT(ISERROR(SEARCH("ALTA",AR4)))</formula>
    </cfRule>
  </conditionalFormatting>
  <conditionalFormatting sqref="AC4">
    <cfRule type="containsText" dxfId="1808" priority="2463" operator="containsText" text="BAJA">
      <formula>NOT(ISERROR(SEARCH("BAJA",AC4)))</formula>
    </cfRule>
    <cfRule type="containsText" dxfId="1807" priority="2464" operator="containsText" text="MEDIA">
      <formula>NOT(ISERROR(SEARCH("MEDIA",AC4)))</formula>
    </cfRule>
    <cfRule type="containsText" dxfId="1806" priority="2465" operator="containsText" text="ALTA">
      <formula>NOT(ISERROR(SEARCH("ALTA",AC4)))</formula>
    </cfRule>
  </conditionalFormatting>
  <conditionalFormatting sqref="AX4">
    <cfRule type="cellIs" dxfId="1805" priority="2404" operator="equal">
      <formula>100%</formula>
    </cfRule>
    <cfRule type="cellIs" dxfId="1804" priority="2405" operator="equal">
      <formula>80%</formula>
    </cfRule>
    <cfRule type="cellIs" dxfId="1803" priority="2406" operator="equal">
      <formula>60%</formula>
    </cfRule>
    <cfRule type="cellIs" dxfId="1802" priority="2407" operator="equal">
      <formula>40%</formula>
    </cfRule>
    <cfRule type="cellIs" dxfId="1801" priority="2408" operator="equal">
      <formula>0.2</formula>
    </cfRule>
    <cfRule type="containsText" dxfId="1800" priority="2435" operator="containsText" text="Extremo">
      <formula>NOT(ISERROR(SEARCH("Extremo",AX4)))</formula>
    </cfRule>
    <cfRule type="containsText" dxfId="1799" priority="2436" operator="containsText" text="Alto">
      <formula>NOT(ISERROR(SEARCH("Alto",AX4)))</formula>
    </cfRule>
    <cfRule type="containsText" dxfId="1798" priority="2437" operator="containsText" text="Bajo">
      <formula>NOT(ISERROR(SEARCH("Bajo",AX4)))</formula>
    </cfRule>
    <cfRule type="containsText" dxfId="1797" priority="2448" operator="containsText" text="Catastrófico">
      <formula>NOT(ISERROR(SEARCH("Catastrófico",AX4)))</formula>
    </cfRule>
    <cfRule type="containsText" dxfId="1796" priority="2449" operator="containsText" text="Mayor">
      <formula>NOT(ISERROR(SEARCH("Mayor",AX4)))</formula>
    </cfRule>
    <cfRule type="containsText" dxfId="1795" priority="2450" operator="containsText" text="Moderado">
      <formula>NOT(ISERROR(SEARCH("Moderado",AX4)))</formula>
    </cfRule>
    <cfRule type="containsText" dxfId="1794" priority="2451" operator="containsText" text="Menor">
      <formula>NOT(ISERROR(SEARCH("Menor",AX4)))</formula>
    </cfRule>
    <cfRule type="containsText" dxfId="1793" priority="2452" operator="containsText" text="Leve">
      <formula>NOT(ISERROR(SEARCH("Leve",AX4)))</formula>
    </cfRule>
    <cfRule type="containsText" dxfId="1792" priority="2458" operator="containsText" text="Muy a">
      <formula>NOT(ISERROR(SEARCH("Muy a",AX4)))</formula>
    </cfRule>
    <cfRule type="containsText" dxfId="1791" priority="2459" operator="containsText" text="Muy b">
      <formula>NOT(ISERROR(SEARCH("Muy b",AX4)))</formula>
    </cfRule>
    <cfRule type="containsText" dxfId="1790" priority="2460" operator="containsText" text="Baja">
      <formula>NOT(ISERROR(SEARCH("Baja",AX4)))</formula>
    </cfRule>
    <cfRule type="containsText" dxfId="1789" priority="2461" operator="containsText" text="Media">
      <formula>NOT(ISERROR(SEARCH("Media",AX4)))</formula>
    </cfRule>
    <cfRule type="containsText" dxfId="1788" priority="2462" operator="containsText" text="Alta">
      <formula>NOT(ISERROR(SEARCH("Alta",AX4)))</formula>
    </cfRule>
  </conditionalFormatting>
  <conditionalFormatting sqref="V4">
    <cfRule type="containsText" dxfId="1787" priority="2453" operator="containsText" text="Muy a">
      <formula>NOT(ISERROR(SEARCH("Muy a",V4)))</formula>
    </cfRule>
    <cfRule type="containsText" dxfId="1786" priority="2454" operator="containsText" text="Muy b">
      <formula>NOT(ISERROR(SEARCH("Muy b",V4)))</formula>
    </cfRule>
    <cfRule type="containsText" dxfId="1785" priority="2455" operator="containsText" text="Baja">
      <formula>NOT(ISERROR(SEARCH("Baja",V4)))</formula>
    </cfRule>
    <cfRule type="containsText" dxfId="1784" priority="2456" operator="containsText" text="Media">
      <formula>NOT(ISERROR(SEARCH("Media",V4)))</formula>
    </cfRule>
    <cfRule type="containsText" dxfId="1783" priority="2457" operator="containsText" text="Alta">
      <formula>NOT(ISERROR(SEARCH("Alta",V4)))</formula>
    </cfRule>
  </conditionalFormatting>
  <conditionalFormatting sqref="X4">
    <cfRule type="containsText" dxfId="1782" priority="2438" operator="containsText" text="Catastrófico">
      <formula>NOT(ISERROR(SEARCH("Catastrófico",X4)))</formula>
    </cfRule>
    <cfRule type="containsText" dxfId="1781" priority="2439" operator="containsText" text="Mayor">
      <formula>NOT(ISERROR(SEARCH("Mayor",X4)))</formula>
    </cfRule>
    <cfRule type="containsText" dxfId="1780" priority="2440" operator="containsText" text="Moderado">
      <formula>NOT(ISERROR(SEARCH("Moderado",X4)))</formula>
    </cfRule>
    <cfRule type="containsText" dxfId="1779" priority="2441" operator="containsText" text="Menor">
      <formula>NOT(ISERROR(SEARCH("Menor",X4)))</formula>
    </cfRule>
    <cfRule type="containsText" dxfId="1778" priority="2442" operator="containsText" text="Leve">
      <formula>NOT(ISERROR(SEARCH("Leve",X4)))</formula>
    </cfRule>
    <cfRule type="containsText" dxfId="1777" priority="2443" operator="containsText" text="Muy a">
      <formula>NOT(ISERROR(SEARCH("Muy a",X4)))</formula>
    </cfRule>
    <cfRule type="containsText" dxfId="1776" priority="2444" operator="containsText" text="Muy b">
      <formula>NOT(ISERROR(SEARCH("Muy b",X4)))</formula>
    </cfRule>
    <cfRule type="containsText" dxfId="1775" priority="2445" operator="containsText" text="Baja">
      <formula>NOT(ISERROR(SEARCH("Baja",X4)))</formula>
    </cfRule>
    <cfRule type="containsText" dxfId="1774" priority="2446" operator="containsText" text="Media">
      <formula>NOT(ISERROR(SEARCH("Media",X4)))</formula>
    </cfRule>
    <cfRule type="containsText" dxfId="1773" priority="2447" operator="containsText" text="Alta">
      <formula>NOT(ISERROR(SEARCH("Alta",X4)))</formula>
    </cfRule>
  </conditionalFormatting>
  <conditionalFormatting sqref="Z4">
    <cfRule type="containsText" dxfId="1772" priority="2422" operator="containsText" text="Extremo">
      <formula>NOT(ISERROR(SEARCH("Extremo",Z4)))</formula>
    </cfRule>
    <cfRule type="containsText" dxfId="1771" priority="2423" operator="containsText" text="Alto">
      <formula>NOT(ISERROR(SEARCH("Alto",Z4)))</formula>
    </cfRule>
    <cfRule type="containsText" dxfId="1770" priority="2424" operator="containsText" text="Bajo">
      <formula>NOT(ISERROR(SEARCH("Bajo",Z4)))</formula>
    </cfRule>
    <cfRule type="containsText" dxfId="1769" priority="2425" operator="containsText" text="Catastrófico">
      <formula>NOT(ISERROR(SEARCH("Catastrófico",Z4)))</formula>
    </cfRule>
    <cfRule type="containsText" dxfId="1768" priority="2426" operator="containsText" text="Mayor">
      <formula>NOT(ISERROR(SEARCH("Mayor",Z4)))</formula>
    </cfRule>
    <cfRule type="containsText" dxfId="1767" priority="2427" operator="containsText" text="Moderado">
      <formula>NOT(ISERROR(SEARCH("Moderado",Z4)))</formula>
    </cfRule>
    <cfRule type="containsText" dxfId="1766" priority="2428" operator="containsText" text="Menor">
      <formula>NOT(ISERROR(SEARCH("Menor",Z4)))</formula>
    </cfRule>
    <cfRule type="containsText" dxfId="1765" priority="2429" operator="containsText" text="Leve">
      <formula>NOT(ISERROR(SEARCH("Leve",Z4)))</formula>
    </cfRule>
    <cfRule type="containsText" dxfId="1764" priority="2430" operator="containsText" text="Muy a">
      <formula>NOT(ISERROR(SEARCH("Muy a",Z4)))</formula>
    </cfRule>
    <cfRule type="containsText" dxfId="1763" priority="2431" operator="containsText" text="Muy b">
      <formula>NOT(ISERROR(SEARCH("Muy b",Z4)))</formula>
    </cfRule>
    <cfRule type="containsText" dxfId="1762" priority="2432" operator="containsText" text="Baja">
      <formula>NOT(ISERROR(SEARCH("Baja",Z4)))</formula>
    </cfRule>
    <cfRule type="containsText" dxfId="1761" priority="2433" operator="containsText" text="Media">
      <formula>NOT(ISERROR(SEARCH("Media",Z4)))</formula>
    </cfRule>
    <cfRule type="containsText" dxfId="1760" priority="2434" operator="containsText" text="Alta">
      <formula>NOT(ISERROR(SEARCH("Alta",Z4)))</formula>
    </cfRule>
  </conditionalFormatting>
  <conditionalFormatting sqref="Y4">
    <cfRule type="cellIs" dxfId="1759" priority="2386" operator="equal">
      <formula>100%</formula>
    </cfRule>
    <cfRule type="cellIs" dxfId="1758" priority="2387" operator="equal">
      <formula>80%</formula>
    </cfRule>
    <cfRule type="cellIs" dxfId="1757" priority="2388" operator="equal">
      <formula>60%</formula>
    </cfRule>
    <cfRule type="cellIs" dxfId="1756" priority="2389" operator="equal">
      <formula>40%</formula>
    </cfRule>
    <cfRule type="cellIs" dxfId="1755" priority="2390" operator="equal">
      <formula>0.2</formula>
    </cfRule>
    <cfRule type="containsText" dxfId="1754" priority="2391" operator="containsText" text="Extremo">
      <formula>NOT(ISERROR(SEARCH("Extremo",Y4)))</formula>
    </cfRule>
    <cfRule type="containsText" dxfId="1753" priority="2392" operator="containsText" text="Alto">
      <formula>NOT(ISERROR(SEARCH("Alto",Y4)))</formula>
    </cfRule>
    <cfRule type="containsText" dxfId="1752" priority="2393" operator="containsText" text="Bajo">
      <formula>NOT(ISERROR(SEARCH("Bajo",Y4)))</formula>
    </cfRule>
    <cfRule type="containsText" dxfId="1751" priority="2394" operator="containsText" text="Catastrófico">
      <formula>NOT(ISERROR(SEARCH("Catastrófico",Y4)))</formula>
    </cfRule>
    <cfRule type="containsText" dxfId="1750" priority="2395" operator="containsText" text="Mayor">
      <formula>NOT(ISERROR(SEARCH("Mayor",Y4)))</formula>
    </cfRule>
    <cfRule type="containsText" dxfId="1749" priority="2396" operator="containsText" text="Moderado">
      <formula>NOT(ISERROR(SEARCH("Moderado",Y4)))</formula>
    </cfRule>
    <cfRule type="containsText" dxfId="1748" priority="2397" operator="containsText" text="Menor">
      <formula>NOT(ISERROR(SEARCH("Menor",Y4)))</formula>
    </cfRule>
    <cfRule type="containsText" dxfId="1747" priority="2398" operator="containsText" text="Leve">
      <formula>NOT(ISERROR(SEARCH("Leve",Y4)))</formula>
    </cfRule>
    <cfRule type="containsText" dxfId="1746" priority="2399" operator="containsText" text="Muy a">
      <formula>NOT(ISERROR(SEARCH("Muy a",Y4)))</formula>
    </cfRule>
    <cfRule type="containsText" dxfId="1745" priority="2400" operator="containsText" text="Muy b">
      <formula>NOT(ISERROR(SEARCH("Muy b",Y4)))</formula>
    </cfRule>
    <cfRule type="containsText" dxfId="1744" priority="2401" operator="containsText" text="Baja">
      <formula>NOT(ISERROR(SEARCH("Baja",Y4)))</formula>
    </cfRule>
    <cfRule type="containsText" dxfId="1743" priority="2402" operator="containsText" text="Media">
      <formula>NOT(ISERROR(SEARCH("Media",Y4)))</formula>
    </cfRule>
    <cfRule type="containsText" dxfId="1742" priority="2403" operator="containsText" text="Alta">
      <formula>NOT(ISERROR(SEARCH("Alta",Y4)))</formula>
    </cfRule>
  </conditionalFormatting>
  <conditionalFormatting sqref="W4">
    <cfRule type="cellIs" dxfId="1741" priority="2368" operator="equal">
      <formula>100%</formula>
    </cfRule>
    <cfRule type="cellIs" dxfId="1740" priority="2369" operator="equal">
      <formula>80%</formula>
    </cfRule>
    <cfRule type="cellIs" dxfId="1739" priority="2370" operator="equal">
      <formula>60%</formula>
    </cfRule>
    <cfRule type="cellIs" dxfId="1738" priority="2371" operator="equal">
      <formula>40%</formula>
    </cfRule>
    <cfRule type="cellIs" dxfId="1737" priority="2372" operator="equal">
      <formula>0.2</formula>
    </cfRule>
    <cfRule type="containsText" dxfId="1736" priority="2373" operator="containsText" text="Extremo">
      <formula>NOT(ISERROR(SEARCH("Extremo",W4)))</formula>
    </cfRule>
    <cfRule type="containsText" dxfId="1735" priority="2374" operator="containsText" text="Alto">
      <formula>NOT(ISERROR(SEARCH("Alto",W4)))</formula>
    </cfRule>
    <cfRule type="containsText" dxfId="1734" priority="2375" operator="containsText" text="Bajo">
      <formula>NOT(ISERROR(SEARCH("Bajo",W4)))</formula>
    </cfRule>
    <cfRule type="containsText" dxfId="1733" priority="2376" operator="containsText" text="Catastrófico">
      <formula>NOT(ISERROR(SEARCH("Catastrófico",W4)))</formula>
    </cfRule>
    <cfRule type="containsText" dxfId="1732" priority="2377" operator="containsText" text="Mayor">
      <formula>NOT(ISERROR(SEARCH("Mayor",W4)))</formula>
    </cfRule>
    <cfRule type="containsText" dxfId="1731" priority="2378" operator="containsText" text="Moderado">
      <formula>NOT(ISERROR(SEARCH("Moderado",W4)))</formula>
    </cfRule>
    <cfRule type="containsText" dxfId="1730" priority="2379" operator="containsText" text="Menor">
      <formula>NOT(ISERROR(SEARCH("Menor",W4)))</formula>
    </cfRule>
    <cfRule type="containsText" dxfId="1729" priority="2380" operator="containsText" text="Leve">
      <formula>NOT(ISERROR(SEARCH("Leve",W4)))</formula>
    </cfRule>
    <cfRule type="containsText" dxfId="1728" priority="2381" operator="containsText" text="Muy a">
      <formula>NOT(ISERROR(SEARCH("Muy a",W4)))</formula>
    </cfRule>
    <cfRule type="containsText" dxfId="1727" priority="2382" operator="containsText" text="Muy b">
      <formula>NOT(ISERROR(SEARCH("Muy b",W4)))</formula>
    </cfRule>
    <cfRule type="containsText" dxfId="1726" priority="2383" operator="containsText" text="Baja">
      <formula>NOT(ISERROR(SEARCH("Baja",W4)))</formula>
    </cfRule>
    <cfRule type="containsText" dxfId="1725" priority="2384" operator="containsText" text="Media">
      <formula>NOT(ISERROR(SEARCH("Media",W4)))</formula>
    </cfRule>
    <cfRule type="containsText" dxfId="1724" priority="2385" operator="containsText" text="Alta">
      <formula>NOT(ISERROR(SEARCH("Alta",W4)))</formula>
    </cfRule>
  </conditionalFormatting>
  <conditionalFormatting sqref="AA4">
    <cfRule type="cellIs" dxfId="1723" priority="2347" operator="equal">
      <formula>100%</formula>
    </cfRule>
    <cfRule type="cellIs" dxfId="1722" priority="2348" operator="equal">
      <formula>75%</formula>
    </cfRule>
    <cfRule type="cellIs" dxfId="1721" priority="2349" operator="equal">
      <formula>50%</formula>
    </cfRule>
    <cfRule type="cellIs" dxfId="1720" priority="2350" operator="equal">
      <formula>25%</formula>
    </cfRule>
    <cfRule type="containsText" dxfId="1719" priority="2351" operator="containsText" text="Extremo">
      <formula>NOT(ISERROR(SEARCH("Extremo",AA4)))</formula>
    </cfRule>
    <cfRule type="containsText" dxfId="1718" priority="2352" operator="containsText" text="Alto">
      <formula>NOT(ISERROR(SEARCH("Alto",AA4)))</formula>
    </cfRule>
    <cfRule type="containsText" dxfId="1717" priority="2353" operator="containsText" text="Bajo">
      <formula>NOT(ISERROR(SEARCH("Bajo",AA4)))</formula>
    </cfRule>
    <cfRule type="containsText" dxfId="1716" priority="2354" operator="containsText" text="Catastrófico">
      <formula>NOT(ISERROR(SEARCH("Catastrófico",AA4)))</formula>
    </cfRule>
    <cfRule type="containsText" dxfId="1715" priority="2355" operator="containsText" text="Mayor">
      <formula>NOT(ISERROR(SEARCH("Mayor",AA4)))</formula>
    </cfRule>
    <cfRule type="containsText" dxfId="1714" priority="2356" operator="containsText" text="Moderado">
      <formula>NOT(ISERROR(SEARCH("Moderado",AA4)))</formula>
    </cfRule>
    <cfRule type="containsText" dxfId="1713" priority="2357" operator="containsText" text="Menor">
      <formula>NOT(ISERROR(SEARCH("Menor",AA4)))</formula>
    </cfRule>
    <cfRule type="containsText" dxfId="1712" priority="2358" operator="containsText" text="Leve">
      <formula>NOT(ISERROR(SEARCH("Leve",AA4)))</formula>
    </cfRule>
    <cfRule type="containsText" dxfId="1711" priority="2359" operator="containsText" text="Muy a">
      <formula>NOT(ISERROR(SEARCH("Muy a",AA4)))</formula>
    </cfRule>
    <cfRule type="containsText" dxfId="1710" priority="2360" operator="containsText" text="Muy b">
      <formula>NOT(ISERROR(SEARCH("Muy b",AA4)))</formula>
    </cfRule>
    <cfRule type="containsText" dxfId="1709" priority="2361" operator="containsText" text="Baja">
      <formula>NOT(ISERROR(SEARCH("Baja",AA4)))</formula>
    </cfRule>
    <cfRule type="containsText" dxfId="1708" priority="2362" operator="containsText" text="Media">
      <formula>NOT(ISERROR(SEARCH("Media",AA4)))</formula>
    </cfRule>
    <cfRule type="containsText" dxfId="1707" priority="2363" operator="containsText" text="Alta">
      <formula>NOT(ISERROR(SEARCH("Alta",AA4)))</formula>
    </cfRule>
  </conditionalFormatting>
  <conditionalFormatting sqref="AU4">
    <cfRule type="containsText" dxfId="1706" priority="2344" operator="containsText" text="BAJA">
      <formula>NOT(ISERROR(SEARCH("BAJA",AU4)))</formula>
    </cfRule>
    <cfRule type="containsText" dxfId="1705" priority="2345" operator="containsText" text="MEDIA">
      <formula>NOT(ISERROR(SEARCH("MEDIA",AU4)))</formula>
    </cfRule>
    <cfRule type="containsText" dxfId="1704" priority="2346" operator="containsText" text="ALTA">
      <formula>NOT(ISERROR(SEARCH("ALTA",AU4)))</formula>
    </cfRule>
  </conditionalFormatting>
  <conditionalFormatting sqref="AU5:AU8">
    <cfRule type="containsText" dxfId="1703" priority="2341" operator="containsText" text="BAJA">
      <formula>NOT(ISERROR(SEARCH("BAJA",AU5)))</formula>
    </cfRule>
    <cfRule type="containsText" dxfId="1702" priority="2342" operator="containsText" text="MEDIA">
      <formula>NOT(ISERROR(SEARCH("MEDIA",AU5)))</formula>
    </cfRule>
    <cfRule type="containsText" dxfId="1701" priority="2343" operator="containsText" text="ALTA">
      <formula>NOT(ISERROR(SEARCH("ALTA",AU5)))</formula>
    </cfRule>
  </conditionalFormatting>
  <conditionalFormatting sqref="AW4">
    <cfRule type="cellIs" dxfId="1700" priority="2323" operator="equal">
      <formula>100%</formula>
    </cfRule>
    <cfRule type="cellIs" dxfId="1699" priority="2324" operator="equal">
      <formula>80%</formula>
    </cfRule>
    <cfRule type="cellIs" dxfId="1698" priority="2325" operator="equal">
      <formula>60%</formula>
    </cfRule>
    <cfRule type="cellIs" dxfId="1697" priority="2326" operator="equal">
      <formula>40%</formula>
    </cfRule>
    <cfRule type="cellIs" dxfId="1696" priority="2327" operator="equal">
      <formula>0.2</formula>
    </cfRule>
    <cfRule type="containsText" dxfId="1695" priority="2328" operator="containsText" text="Extremo">
      <formula>NOT(ISERROR(SEARCH("Extremo",AW4)))</formula>
    </cfRule>
    <cfRule type="containsText" dxfId="1694" priority="2329" operator="containsText" text="Alto">
      <formula>NOT(ISERROR(SEARCH("Alto",AW4)))</formula>
    </cfRule>
    <cfRule type="containsText" dxfId="1693" priority="2330" operator="containsText" text="Bajo">
      <formula>NOT(ISERROR(SEARCH("Bajo",AW4)))</formula>
    </cfRule>
    <cfRule type="containsText" dxfId="1692" priority="2331" operator="containsText" text="Catastrófico">
      <formula>NOT(ISERROR(SEARCH("Catastrófico",AW4)))</formula>
    </cfRule>
    <cfRule type="containsText" dxfId="1691" priority="2332" operator="containsText" text="Mayor">
      <formula>NOT(ISERROR(SEARCH("Mayor",AW4)))</formula>
    </cfRule>
    <cfRule type="containsText" dxfId="1690" priority="2333" operator="containsText" text="Moderado">
      <formula>NOT(ISERROR(SEARCH("Moderado",AW4)))</formula>
    </cfRule>
    <cfRule type="containsText" dxfId="1689" priority="2334" operator="containsText" text="Menor">
      <formula>NOT(ISERROR(SEARCH("Menor",AW4)))</formula>
    </cfRule>
    <cfRule type="containsText" dxfId="1688" priority="2335" operator="containsText" text="Leve">
      <formula>NOT(ISERROR(SEARCH("Leve",AW4)))</formula>
    </cfRule>
    <cfRule type="containsText" dxfId="1687" priority="2336" operator="containsText" text="Muy a">
      <formula>NOT(ISERROR(SEARCH("Muy a",AW4)))</formula>
    </cfRule>
    <cfRule type="containsText" dxfId="1686" priority="2337" operator="containsText" text="Muy b">
      <formula>NOT(ISERROR(SEARCH("Muy b",AW4)))</formula>
    </cfRule>
    <cfRule type="containsText" dxfId="1685" priority="2338" operator="containsText" text="Baja">
      <formula>NOT(ISERROR(SEARCH("Baja",AW4)))</formula>
    </cfRule>
    <cfRule type="containsText" dxfId="1684" priority="2339" operator="containsText" text="Media">
      <formula>NOT(ISERROR(SEARCH("Media",AW4)))</formula>
    </cfRule>
    <cfRule type="containsText" dxfId="1683" priority="2340" operator="containsText" text="Alta">
      <formula>NOT(ISERROR(SEARCH("Alta",AW4)))</formula>
    </cfRule>
  </conditionalFormatting>
  <conditionalFormatting sqref="AV4">
    <cfRule type="cellIs" dxfId="1682" priority="2312" operator="greaterThan">
      <formula>75%</formula>
    </cfRule>
    <cfRule type="cellIs" dxfId="1681" priority="2313" operator="between">
      <formula>51%</formula>
      <formula>75%</formula>
    </cfRule>
    <cfRule type="cellIs" dxfId="1680" priority="2314" operator="between">
      <formula>26%</formula>
      <formula>50%</formula>
    </cfRule>
    <cfRule type="cellIs" dxfId="1679" priority="2315" operator="between">
      <formula>0%</formula>
      <formula>25%</formula>
    </cfRule>
    <cfRule type="containsText" dxfId="1678" priority="2316" operator="containsText" text="BAJA">
      <formula>NOT(ISERROR(SEARCH("BAJA",AV4)))</formula>
    </cfRule>
    <cfRule type="containsText" dxfId="1677" priority="2317" operator="containsText" text="MEDIA">
      <formula>NOT(ISERROR(SEARCH("MEDIA",AV4)))</formula>
    </cfRule>
    <cfRule type="containsText" dxfId="1676" priority="2318" operator="containsText" text="ALTA">
      <formula>NOT(ISERROR(SEARCH("ALTA",AV4)))</formula>
    </cfRule>
  </conditionalFormatting>
  <conditionalFormatting sqref="AV5:AV8">
    <cfRule type="cellIs" dxfId="1675" priority="2305" operator="greaterThan">
      <formula>75%</formula>
    </cfRule>
    <cfRule type="cellIs" dxfId="1674" priority="2306" operator="between">
      <formula>51%</formula>
      <formula>75%</formula>
    </cfRule>
    <cfRule type="cellIs" dxfId="1673" priority="2307" operator="between">
      <formula>26%</formula>
      <formula>50%</formula>
    </cfRule>
    <cfRule type="cellIs" dxfId="1672" priority="2308" operator="between">
      <formula>0%</formula>
      <formula>25%</formula>
    </cfRule>
    <cfRule type="containsText" dxfId="1671" priority="2309" operator="containsText" text="BAJA">
      <formula>NOT(ISERROR(SEARCH("BAJA",AV5)))</formula>
    </cfRule>
    <cfRule type="containsText" dxfId="1670" priority="2310" operator="containsText" text="MEDIA">
      <formula>NOT(ISERROR(SEARCH("MEDIA",AV5)))</formula>
    </cfRule>
    <cfRule type="containsText" dxfId="1669" priority="2311" operator="containsText" text="ALTA">
      <formula>NOT(ISERROR(SEARCH("ALTA",AV5)))</formula>
    </cfRule>
  </conditionalFormatting>
  <conditionalFormatting sqref="AD5">
    <cfRule type="containsText" dxfId="1668" priority="2302" operator="containsText" text="BAJA">
      <formula>NOT(ISERROR(SEARCH("BAJA",AD5)))</formula>
    </cfRule>
    <cfRule type="containsText" dxfId="1667" priority="2303" operator="containsText" text="MEDIA">
      <formula>NOT(ISERROR(SEARCH("MEDIA",AD5)))</formula>
    </cfRule>
    <cfRule type="containsText" dxfId="1666" priority="2304" operator="containsText" text="ALTA">
      <formula>NOT(ISERROR(SEARCH("ALTA",AD5)))</formula>
    </cfRule>
  </conditionalFormatting>
  <conditionalFormatting sqref="AP4">
    <cfRule type="containsText" dxfId="1665" priority="2287" operator="containsText" text="BAJA">
      <formula>NOT(ISERROR(SEARCH("BAJA",AP4)))</formula>
    </cfRule>
    <cfRule type="containsText" dxfId="1664" priority="2288" operator="containsText" text="MEDIA">
      <formula>NOT(ISERROR(SEARCH("MEDIA",AP4)))</formula>
    </cfRule>
    <cfRule type="containsText" dxfId="1663" priority="2289" operator="containsText" text="ALTA">
      <formula>NOT(ISERROR(SEARCH("ALTA",AP4)))</formula>
    </cfRule>
  </conditionalFormatting>
  <conditionalFormatting sqref="AL4">
    <cfRule type="containsText" dxfId="1662" priority="2299" operator="containsText" text="BAJA">
      <formula>NOT(ISERROR(SEARCH("BAJA",AL4)))</formula>
    </cfRule>
    <cfRule type="containsText" dxfId="1661" priority="2300" operator="containsText" text="MEDIA">
      <formula>NOT(ISERROR(SEARCH("MEDIA",AL4)))</formula>
    </cfRule>
    <cfRule type="containsText" dxfId="1660" priority="2301" operator="containsText" text="ALTA">
      <formula>NOT(ISERROR(SEARCH("ALTA",AL4)))</formula>
    </cfRule>
  </conditionalFormatting>
  <conditionalFormatting sqref="AS4">
    <cfRule type="containsText" dxfId="1659" priority="2296" operator="containsText" text="BAJA">
      <formula>NOT(ISERROR(SEARCH("BAJA",AS4)))</formula>
    </cfRule>
    <cfRule type="containsText" dxfId="1658" priority="2297" operator="containsText" text="MEDIA">
      <formula>NOT(ISERROR(SEARCH("MEDIA",AS4)))</formula>
    </cfRule>
    <cfRule type="containsText" dxfId="1657" priority="2298" operator="containsText" text="ALTA">
      <formula>NOT(ISERROR(SEARCH("ALTA",AS4)))</formula>
    </cfRule>
  </conditionalFormatting>
  <conditionalFormatting sqref="AS5">
    <cfRule type="containsText" dxfId="1656" priority="2293" operator="containsText" text="BAJA">
      <formula>NOT(ISERROR(SEARCH("BAJA",AS5)))</formula>
    </cfRule>
    <cfRule type="containsText" dxfId="1655" priority="2294" operator="containsText" text="MEDIA">
      <formula>NOT(ISERROR(SEARCH("MEDIA",AS5)))</formula>
    </cfRule>
    <cfRule type="containsText" dxfId="1654" priority="2295" operator="containsText" text="ALTA">
      <formula>NOT(ISERROR(SEARCH("ALTA",AS5)))</formula>
    </cfRule>
  </conditionalFormatting>
  <conditionalFormatting sqref="AS6:AS8">
    <cfRule type="containsText" dxfId="1653" priority="2290" operator="containsText" text="BAJA">
      <formula>NOT(ISERROR(SEARCH("BAJA",AS6)))</formula>
    </cfRule>
    <cfRule type="containsText" dxfId="1652" priority="2291" operator="containsText" text="MEDIA">
      <formula>NOT(ISERROR(SEARCH("MEDIA",AS6)))</formula>
    </cfRule>
    <cfRule type="containsText" dxfId="1651" priority="2292" operator="containsText" text="ALTA">
      <formula>NOT(ISERROR(SEARCH("ALTA",AS6)))</formula>
    </cfRule>
  </conditionalFormatting>
  <conditionalFormatting sqref="AC9">
    <cfRule type="containsText" dxfId="1650" priority="2215" operator="containsText" text="BAJA">
      <formula>NOT(ISERROR(SEARCH("BAJA",AC9)))</formula>
    </cfRule>
    <cfRule type="containsText" dxfId="1649" priority="2216" operator="containsText" text="MEDIA">
      <formula>NOT(ISERROR(SEARCH("MEDIA",AC9)))</formula>
    </cfRule>
    <cfRule type="containsText" dxfId="1648" priority="2217" operator="containsText" text="ALTA">
      <formula>NOT(ISERROR(SEARCH("ALTA",AC9)))</formula>
    </cfRule>
  </conditionalFormatting>
  <conditionalFormatting sqref="AP5">
    <cfRule type="containsText" dxfId="1647" priority="2284" operator="containsText" text="BAJA">
      <formula>NOT(ISERROR(SEARCH("BAJA",AP5)))</formula>
    </cfRule>
    <cfRule type="containsText" dxfId="1646" priority="2285" operator="containsText" text="MEDIA">
      <formula>NOT(ISERROR(SEARCH("MEDIA",AP5)))</formula>
    </cfRule>
    <cfRule type="containsText" dxfId="1645" priority="2286" operator="containsText" text="ALTA">
      <formula>NOT(ISERROR(SEARCH("ALTA",AP5)))</formula>
    </cfRule>
  </conditionalFormatting>
  <conditionalFormatting sqref="AJ9:AK9">
    <cfRule type="containsText" dxfId="1644" priority="2278" operator="containsText" text="BAJA">
      <formula>NOT(ISERROR(SEARCH("BAJA",AJ9)))</formula>
    </cfRule>
    <cfRule type="containsText" dxfId="1643" priority="2279" operator="containsText" text="MEDIA">
      <formula>NOT(ISERROR(SEARCH("MEDIA",AJ9)))</formula>
    </cfRule>
    <cfRule type="containsText" dxfId="1642" priority="2280" operator="containsText" text="ALTA">
      <formula>NOT(ISERROR(SEARCH("ALTA",AJ9)))</formula>
    </cfRule>
  </conditionalFormatting>
  <conditionalFormatting sqref="AU9:AV9">
    <cfRule type="cellIs" dxfId="1641" priority="2221" operator="greaterThan">
      <formula>75%</formula>
    </cfRule>
    <cfRule type="cellIs" dxfId="1640" priority="2222" operator="between">
      <formula>51%</formula>
      <formula>75%</formula>
    </cfRule>
    <cfRule type="cellIs" dxfId="1639" priority="2223" operator="between">
      <formula>26%</formula>
      <formula>50%</formula>
    </cfRule>
    <cfRule type="cellIs" dxfId="1638" priority="2224" operator="between">
      <formula>0%</formula>
      <formula>25%</formula>
    </cfRule>
    <cfRule type="containsText" dxfId="1637" priority="2281" operator="containsText" text="BAJA">
      <formula>NOT(ISERROR(SEARCH("BAJA",AU9)))</formula>
    </cfRule>
    <cfRule type="containsText" dxfId="1636" priority="2282" operator="containsText" text="MEDIA">
      <formula>NOT(ISERROR(SEARCH("MEDIA",AU9)))</formula>
    </cfRule>
    <cfRule type="containsText" dxfId="1635" priority="2283" operator="containsText" text="ALTA">
      <formula>NOT(ISERROR(SEARCH("ALTA",AU9)))</formula>
    </cfRule>
  </conditionalFormatting>
  <conditionalFormatting sqref="V9:X9 Z9 AW9:AX9">
    <cfRule type="cellIs" dxfId="1634" priority="2247" operator="equal">
      <formula>100%</formula>
    </cfRule>
    <cfRule type="cellIs" dxfId="1633" priority="2248" operator="equal">
      <formula>80%</formula>
    </cfRule>
    <cfRule type="cellIs" dxfId="1632" priority="2249" operator="equal">
      <formula>60%</formula>
    </cfRule>
    <cfRule type="cellIs" dxfId="1631" priority="2250" operator="equal">
      <formula>40%</formula>
    </cfRule>
    <cfRule type="cellIs" dxfId="1630" priority="2251" operator="equal">
      <formula>0.2</formula>
    </cfRule>
    <cfRule type="containsText" dxfId="1629" priority="2265" operator="containsText" text="Extremo">
      <formula>NOT(ISERROR(SEARCH("Extremo",V9)))</formula>
    </cfRule>
    <cfRule type="containsText" dxfId="1628" priority="2266" operator="containsText" text="Alto">
      <formula>NOT(ISERROR(SEARCH("Alto",V9)))</formula>
    </cfRule>
    <cfRule type="containsText" dxfId="1627" priority="2267" operator="containsText" text="Bajo">
      <formula>NOT(ISERROR(SEARCH("Bajo",V9)))</formula>
    </cfRule>
    <cfRule type="containsText" dxfId="1626" priority="2268" operator="containsText" text="Catastrófico">
      <formula>NOT(ISERROR(SEARCH("Catastrófico",V9)))</formula>
    </cfRule>
    <cfRule type="containsText" dxfId="1625" priority="2269" operator="containsText" text="Mayor">
      <formula>NOT(ISERROR(SEARCH("Mayor",V9)))</formula>
    </cfRule>
    <cfRule type="containsText" dxfId="1624" priority="2270" operator="containsText" text="Moderado">
      <formula>NOT(ISERROR(SEARCH("Moderado",V9)))</formula>
    </cfRule>
    <cfRule type="containsText" dxfId="1623" priority="2271" operator="containsText" text="Menor">
      <formula>NOT(ISERROR(SEARCH("Menor",V9)))</formula>
    </cfRule>
    <cfRule type="containsText" dxfId="1622" priority="2272" operator="containsText" text="Leve">
      <formula>NOT(ISERROR(SEARCH("Leve",V9)))</formula>
    </cfRule>
    <cfRule type="containsText" dxfId="1621" priority="2273" operator="containsText" text="Muy a">
      <formula>NOT(ISERROR(SEARCH("Muy a",V9)))</formula>
    </cfRule>
    <cfRule type="containsText" dxfId="1620" priority="2274" operator="containsText" text="Muy b">
      <formula>NOT(ISERROR(SEARCH("Muy b",V9)))</formula>
    </cfRule>
    <cfRule type="containsText" dxfId="1619" priority="2275" operator="containsText" text="Baja">
      <formula>NOT(ISERROR(SEARCH("Baja",V9)))</formula>
    </cfRule>
    <cfRule type="containsText" dxfId="1618" priority="2276" operator="containsText" text="Media">
      <formula>NOT(ISERROR(SEARCH("Media",V9)))</formula>
    </cfRule>
    <cfRule type="containsText" dxfId="1617" priority="2277" operator="containsText" text="Alta">
      <formula>NOT(ISERROR(SEARCH("Alta",V9)))</formula>
    </cfRule>
  </conditionalFormatting>
  <conditionalFormatting sqref="AA9">
    <cfRule type="cellIs" dxfId="1616" priority="2225" operator="equal">
      <formula>100%</formula>
    </cfRule>
    <cfRule type="cellIs" dxfId="1615" priority="2226" operator="equal">
      <formula>75%</formula>
    </cfRule>
    <cfRule type="cellIs" dxfId="1614" priority="2227" operator="equal">
      <formula>50%</formula>
    </cfRule>
    <cfRule type="cellIs" dxfId="1613" priority="2228" operator="equal">
      <formula>25%</formula>
    </cfRule>
    <cfRule type="containsText" dxfId="1612" priority="2252" operator="containsText" text="Extremo">
      <formula>NOT(ISERROR(SEARCH("Extremo",AA9)))</formula>
    </cfRule>
    <cfRule type="containsText" dxfId="1611" priority="2253" operator="containsText" text="Alto">
      <formula>NOT(ISERROR(SEARCH("Alto",AA9)))</formula>
    </cfRule>
    <cfRule type="containsText" dxfId="1610" priority="2254" operator="containsText" text="Bajo">
      <formula>NOT(ISERROR(SEARCH("Bajo",AA9)))</formula>
    </cfRule>
    <cfRule type="containsText" dxfId="1609" priority="2255" operator="containsText" text="Catastrófico">
      <formula>NOT(ISERROR(SEARCH("Catastrófico",AA9)))</formula>
    </cfRule>
    <cfRule type="containsText" dxfId="1608" priority="2256" operator="containsText" text="Mayor">
      <formula>NOT(ISERROR(SEARCH("Mayor",AA9)))</formula>
    </cfRule>
    <cfRule type="containsText" dxfId="1607" priority="2257" operator="containsText" text="Moderado">
      <formula>NOT(ISERROR(SEARCH("Moderado",AA9)))</formula>
    </cfRule>
    <cfRule type="containsText" dxfId="1606" priority="2258" operator="containsText" text="Menor">
      <formula>NOT(ISERROR(SEARCH("Menor",AA9)))</formula>
    </cfRule>
    <cfRule type="containsText" dxfId="1605" priority="2259" operator="containsText" text="Leve">
      <formula>NOT(ISERROR(SEARCH("Leve",AA9)))</formula>
    </cfRule>
    <cfRule type="containsText" dxfId="1604" priority="2260" operator="containsText" text="Muy a">
      <formula>NOT(ISERROR(SEARCH("Muy a",AA9)))</formula>
    </cfRule>
    <cfRule type="containsText" dxfId="1603" priority="2261" operator="containsText" text="Muy b">
      <formula>NOT(ISERROR(SEARCH("Muy b",AA9)))</formula>
    </cfRule>
    <cfRule type="containsText" dxfId="1602" priority="2262" operator="containsText" text="Baja">
      <formula>NOT(ISERROR(SEARCH("Baja",AA9)))</formula>
    </cfRule>
    <cfRule type="containsText" dxfId="1601" priority="2263" operator="containsText" text="Media">
      <formula>NOT(ISERROR(SEARCH("Media",AA9)))</formula>
    </cfRule>
    <cfRule type="containsText" dxfId="1600" priority="2264" operator="containsText" text="Alta">
      <formula>NOT(ISERROR(SEARCH("Alta",AA9)))</formula>
    </cfRule>
  </conditionalFormatting>
  <conditionalFormatting sqref="Y9">
    <cfRule type="cellIs" dxfId="1599" priority="2229" operator="equal">
      <formula>100%</formula>
    </cfRule>
    <cfRule type="cellIs" dxfId="1598" priority="2230" operator="equal">
      <formula>80%</formula>
    </cfRule>
    <cfRule type="cellIs" dxfId="1597" priority="2231" operator="equal">
      <formula>60%</formula>
    </cfRule>
    <cfRule type="cellIs" dxfId="1596" priority="2232" operator="equal">
      <formula>40%</formula>
    </cfRule>
    <cfRule type="cellIs" dxfId="1595" priority="2233" operator="equal">
      <formula>0.2</formula>
    </cfRule>
    <cfRule type="containsText" dxfId="1594" priority="2234" operator="containsText" text="Extremo">
      <formula>NOT(ISERROR(SEARCH("Extremo",Y9)))</formula>
    </cfRule>
    <cfRule type="containsText" dxfId="1593" priority="2235" operator="containsText" text="Alto">
      <formula>NOT(ISERROR(SEARCH("Alto",Y9)))</formula>
    </cfRule>
    <cfRule type="containsText" dxfId="1592" priority="2236" operator="containsText" text="Bajo">
      <formula>NOT(ISERROR(SEARCH("Bajo",Y9)))</formula>
    </cfRule>
    <cfRule type="containsText" dxfId="1591" priority="2237" operator="containsText" text="Catastrófico">
      <formula>NOT(ISERROR(SEARCH("Catastrófico",Y9)))</formula>
    </cfRule>
    <cfRule type="containsText" dxfId="1590" priority="2238" operator="containsText" text="Mayor">
      <formula>NOT(ISERROR(SEARCH("Mayor",Y9)))</formula>
    </cfRule>
    <cfRule type="containsText" dxfId="1589" priority="2239" operator="containsText" text="Moderado">
      <formula>NOT(ISERROR(SEARCH("Moderado",Y9)))</formula>
    </cfRule>
    <cfRule type="containsText" dxfId="1588" priority="2240" operator="containsText" text="Menor">
      <formula>NOT(ISERROR(SEARCH("Menor",Y9)))</formula>
    </cfRule>
    <cfRule type="containsText" dxfId="1587" priority="2241" operator="containsText" text="Leve">
      <formula>NOT(ISERROR(SEARCH("Leve",Y9)))</formula>
    </cfRule>
    <cfRule type="containsText" dxfId="1586" priority="2242" operator="containsText" text="Muy a">
      <formula>NOT(ISERROR(SEARCH("Muy a",Y9)))</formula>
    </cfRule>
    <cfRule type="containsText" dxfId="1585" priority="2243" operator="containsText" text="Muy b">
      <formula>NOT(ISERROR(SEARCH("Muy b",Y9)))</formula>
    </cfRule>
    <cfRule type="containsText" dxfId="1584" priority="2244" operator="containsText" text="Baja">
      <formula>NOT(ISERROR(SEARCH("Baja",Y9)))</formula>
    </cfRule>
    <cfRule type="containsText" dxfId="1583" priority="2245" operator="containsText" text="Media">
      <formula>NOT(ISERROR(SEARCH("Media",Y9)))</formula>
    </cfRule>
    <cfRule type="containsText" dxfId="1582" priority="2246" operator="containsText" text="Alta">
      <formula>NOT(ISERROR(SEARCH("Alta",Y9)))</formula>
    </cfRule>
  </conditionalFormatting>
  <conditionalFormatting sqref="AD9">
    <cfRule type="containsText" dxfId="1581" priority="2218" operator="containsText" text="BAJA">
      <formula>NOT(ISERROR(SEARCH("BAJA",AD9)))</formula>
    </cfRule>
    <cfRule type="containsText" dxfId="1580" priority="2219" operator="containsText" text="MEDIA">
      <formula>NOT(ISERROR(SEARCH("MEDIA",AD9)))</formula>
    </cfRule>
    <cfRule type="containsText" dxfId="1579" priority="2220" operator="containsText" text="ALTA">
      <formula>NOT(ISERROR(SEARCH("ALTA",AD9)))</formula>
    </cfRule>
  </conditionalFormatting>
  <conditionalFormatting sqref="AL9">
    <cfRule type="containsText" dxfId="1578" priority="2212" operator="containsText" text="BAJA">
      <formula>NOT(ISERROR(SEARCH("BAJA",AL9)))</formula>
    </cfRule>
    <cfRule type="containsText" dxfId="1577" priority="2213" operator="containsText" text="MEDIA">
      <formula>NOT(ISERROR(SEARCH("MEDIA",AL9)))</formula>
    </cfRule>
    <cfRule type="containsText" dxfId="1576" priority="2214" operator="containsText" text="ALTA">
      <formula>NOT(ISERROR(SEARCH("ALTA",AL9)))</formula>
    </cfRule>
  </conditionalFormatting>
  <conditionalFormatting sqref="AN9">
    <cfRule type="containsText" dxfId="1575" priority="2209" operator="containsText" text="BAJA">
      <formula>NOT(ISERROR(SEARCH("BAJA",AN9)))</formula>
    </cfRule>
    <cfRule type="containsText" dxfId="1574" priority="2210" operator="containsText" text="MEDIA">
      <formula>NOT(ISERROR(SEARCH("MEDIA",AN9)))</formula>
    </cfRule>
    <cfRule type="containsText" dxfId="1573" priority="2211" operator="containsText" text="ALTA">
      <formula>NOT(ISERROR(SEARCH("ALTA",AN9)))</formula>
    </cfRule>
  </conditionalFormatting>
  <conditionalFormatting sqref="AS9">
    <cfRule type="containsText" dxfId="1572" priority="2206" operator="containsText" text="BAJA">
      <formula>NOT(ISERROR(SEARCH("BAJA",AS9)))</formula>
    </cfRule>
    <cfRule type="containsText" dxfId="1571" priority="2207" operator="containsText" text="MEDIA">
      <formula>NOT(ISERROR(SEARCH("MEDIA",AS9)))</formula>
    </cfRule>
    <cfRule type="containsText" dxfId="1570" priority="2208" operator="containsText" text="ALTA">
      <formula>NOT(ISERROR(SEARCH("ALTA",AS9)))</formula>
    </cfRule>
  </conditionalFormatting>
  <conditionalFormatting sqref="AS9">
    <cfRule type="containsText" dxfId="1569" priority="2203" operator="containsText" text="BAJA">
      <formula>NOT(ISERROR(SEARCH("BAJA",AS9)))</formula>
    </cfRule>
    <cfRule type="containsText" dxfId="1568" priority="2204" operator="containsText" text="MEDIA">
      <formula>NOT(ISERROR(SEARCH("MEDIA",AS9)))</formula>
    </cfRule>
    <cfRule type="containsText" dxfId="1567" priority="2205" operator="containsText" text="ALTA">
      <formula>NOT(ISERROR(SEARCH("ALTA",AS9)))</formula>
    </cfRule>
  </conditionalFormatting>
  <conditionalFormatting sqref="AP9">
    <cfRule type="containsText" dxfId="1566" priority="2200" operator="containsText" text="BAJA">
      <formula>NOT(ISERROR(SEARCH("BAJA",AP9)))</formula>
    </cfRule>
    <cfRule type="containsText" dxfId="1565" priority="2201" operator="containsText" text="MEDIA">
      <formula>NOT(ISERROR(SEARCH("MEDIA",AP9)))</formula>
    </cfRule>
    <cfRule type="containsText" dxfId="1564" priority="2202" operator="containsText" text="ALTA">
      <formula>NOT(ISERROR(SEARCH("ALTA",AP9)))</formula>
    </cfRule>
  </conditionalFormatting>
  <conditionalFormatting sqref="S4">
    <cfRule type="cellIs" dxfId="1563" priority="1899" operator="equal">
      <formula>100%</formula>
    </cfRule>
    <cfRule type="cellIs" dxfId="1562" priority="1900" operator="equal">
      <formula>80%</formula>
    </cfRule>
    <cfRule type="cellIs" dxfId="1561" priority="1901" operator="equal">
      <formula>60%</formula>
    </cfRule>
    <cfRule type="cellIs" dxfId="1560" priority="1902" operator="equal">
      <formula>40%</formula>
    </cfRule>
    <cfRule type="cellIs" dxfId="1559" priority="1903" operator="equal">
      <formula>0.2</formula>
    </cfRule>
    <cfRule type="containsText" dxfId="1558" priority="1904" operator="containsText" text="Extremo">
      <formula>NOT(ISERROR(SEARCH("Extremo",S4)))</formula>
    </cfRule>
    <cfRule type="containsText" dxfId="1557" priority="1905" operator="containsText" text="Alto">
      <formula>NOT(ISERROR(SEARCH("Alto",S4)))</formula>
    </cfRule>
    <cfRule type="containsText" dxfId="1556" priority="1906" operator="containsText" text="Bajo">
      <formula>NOT(ISERROR(SEARCH("Bajo",S4)))</formula>
    </cfRule>
    <cfRule type="containsText" dxfId="1555" priority="1907" operator="containsText" text="Catastrófico">
      <formula>NOT(ISERROR(SEARCH("Catastrófico",S4)))</formula>
    </cfRule>
    <cfRule type="containsText" dxfId="1554" priority="1908" operator="containsText" text="Mayor">
      <formula>NOT(ISERROR(SEARCH("Mayor",S4)))</formula>
    </cfRule>
    <cfRule type="containsText" dxfId="1553" priority="1909" operator="containsText" text="Moderado">
      <formula>NOT(ISERROR(SEARCH("Moderado",S4)))</formula>
    </cfRule>
    <cfRule type="containsText" dxfId="1552" priority="1910" operator="containsText" text="Menor">
      <formula>NOT(ISERROR(SEARCH("Menor",S4)))</formula>
    </cfRule>
    <cfRule type="containsText" dxfId="1551" priority="1911" operator="containsText" text="Leve">
      <formula>NOT(ISERROR(SEARCH("Leve",S4)))</formula>
    </cfRule>
    <cfRule type="containsText" dxfId="1550" priority="1912" operator="containsText" text="Muy a">
      <formula>NOT(ISERROR(SEARCH("Muy a",S4)))</formula>
    </cfRule>
    <cfRule type="containsText" dxfId="1549" priority="1913" operator="containsText" text="Muy b">
      <formula>NOT(ISERROR(SEARCH("Muy b",S4)))</formula>
    </cfRule>
    <cfRule type="containsText" dxfId="1548" priority="1914" operator="containsText" text="Baja">
      <formula>NOT(ISERROR(SEARCH("Baja",S4)))</formula>
    </cfRule>
    <cfRule type="containsText" dxfId="1547" priority="1915" operator="containsText" text="Media">
      <formula>NOT(ISERROR(SEARCH("Media",S4)))</formula>
    </cfRule>
    <cfRule type="containsText" dxfId="1546" priority="1916" operator="containsText" text="Alta">
      <formula>NOT(ISERROR(SEARCH("Alta",S4)))</formula>
    </cfRule>
  </conditionalFormatting>
  <conditionalFormatting sqref="T4">
    <cfRule type="cellIs" dxfId="1545" priority="1881" operator="equal">
      <formula>100%</formula>
    </cfRule>
    <cfRule type="cellIs" dxfId="1544" priority="1882" operator="equal">
      <formula>80%</formula>
    </cfRule>
    <cfRule type="cellIs" dxfId="1543" priority="1883" operator="equal">
      <formula>60%</formula>
    </cfRule>
    <cfRule type="cellIs" dxfId="1542" priority="1884" operator="equal">
      <formula>40%</formula>
    </cfRule>
    <cfRule type="cellIs" dxfId="1541" priority="1885" operator="equal">
      <formula>0.2</formula>
    </cfRule>
    <cfRule type="containsText" dxfId="1540" priority="1886" operator="containsText" text="Extremo">
      <formula>NOT(ISERROR(SEARCH("Extremo",T4)))</formula>
    </cfRule>
    <cfRule type="containsText" dxfId="1539" priority="1887" operator="containsText" text="Alto">
      <formula>NOT(ISERROR(SEARCH("Alto",T4)))</formula>
    </cfRule>
    <cfRule type="containsText" dxfId="1538" priority="1888" operator="containsText" text="Bajo">
      <formula>NOT(ISERROR(SEARCH("Bajo",T4)))</formula>
    </cfRule>
    <cfRule type="containsText" dxfId="1537" priority="1889" operator="containsText" text="Catastrófico">
      <formula>NOT(ISERROR(SEARCH("Catastrófico",T4)))</formula>
    </cfRule>
    <cfRule type="containsText" dxfId="1536" priority="1890" operator="containsText" text="Mayor">
      <formula>NOT(ISERROR(SEARCH("Mayor",T4)))</formula>
    </cfRule>
    <cfRule type="containsText" dxfId="1535" priority="1891" operator="containsText" text="Moderado">
      <formula>NOT(ISERROR(SEARCH("Moderado",T4)))</formula>
    </cfRule>
    <cfRule type="containsText" dxfId="1534" priority="1892" operator="containsText" text="Menor">
      <formula>NOT(ISERROR(SEARCH("Menor",T4)))</formula>
    </cfRule>
    <cfRule type="containsText" dxfId="1533" priority="1893" operator="containsText" text="Leve">
      <formula>NOT(ISERROR(SEARCH("Leve",T4)))</formula>
    </cfRule>
    <cfRule type="containsText" dxfId="1532" priority="1894" operator="containsText" text="Muy a">
      <formula>NOT(ISERROR(SEARCH("Muy a",T4)))</formula>
    </cfRule>
    <cfRule type="containsText" dxfId="1531" priority="1895" operator="containsText" text="Muy b">
      <formula>NOT(ISERROR(SEARCH("Muy b",T4)))</formula>
    </cfRule>
    <cfRule type="containsText" dxfId="1530" priority="1896" operator="containsText" text="Baja">
      <formula>NOT(ISERROR(SEARCH("Baja",T4)))</formula>
    </cfRule>
    <cfRule type="containsText" dxfId="1529" priority="1897" operator="containsText" text="Media">
      <formula>NOT(ISERROR(SEARCH("Media",T4)))</formula>
    </cfRule>
    <cfRule type="containsText" dxfId="1528" priority="1898" operator="containsText" text="Alta">
      <formula>NOT(ISERROR(SEARCH("Alta",T4)))</formula>
    </cfRule>
  </conditionalFormatting>
  <conditionalFormatting sqref="S9">
    <cfRule type="cellIs" dxfId="1527" priority="1863" operator="equal">
      <formula>100%</formula>
    </cfRule>
    <cfRule type="cellIs" dxfId="1526" priority="1864" operator="equal">
      <formula>80%</formula>
    </cfRule>
    <cfRule type="cellIs" dxfId="1525" priority="1865" operator="equal">
      <formula>60%</formula>
    </cfRule>
    <cfRule type="cellIs" dxfId="1524" priority="1866" operator="equal">
      <formula>40%</formula>
    </cfRule>
    <cfRule type="cellIs" dxfId="1523" priority="1867" operator="equal">
      <formula>0.2</formula>
    </cfRule>
    <cfRule type="containsText" dxfId="1522" priority="1868" operator="containsText" text="Extremo">
      <formula>NOT(ISERROR(SEARCH("Extremo",S9)))</formula>
    </cfRule>
    <cfRule type="containsText" dxfId="1521" priority="1869" operator="containsText" text="Alto">
      <formula>NOT(ISERROR(SEARCH("Alto",S9)))</formula>
    </cfRule>
    <cfRule type="containsText" dxfId="1520" priority="1870" operator="containsText" text="Bajo">
      <formula>NOT(ISERROR(SEARCH("Bajo",S9)))</formula>
    </cfRule>
    <cfRule type="containsText" dxfId="1519" priority="1871" operator="containsText" text="Catastrófico">
      <formula>NOT(ISERROR(SEARCH("Catastrófico",S9)))</formula>
    </cfRule>
    <cfRule type="containsText" dxfId="1518" priority="1872" operator="containsText" text="Mayor">
      <formula>NOT(ISERROR(SEARCH("Mayor",S9)))</formula>
    </cfRule>
    <cfRule type="containsText" dxfId="1517" priority="1873" operator="containsText" text="Moderado">
      <formula>NOT(ISERROR(SEARCH("Moderado",S9)))</formula>
    </cfRule>
    <cfRule type="containsText" dxfId="1516" priority="1874" operator="containsText" text="Menor">
      <formula>NOT(ISERROR(SEARCH("Menor",S9)))</formula>
    </cfRule>
    <cfRule type="containsText" dxfId="1515" priority="1875" operator="containsText" text="Leve">
      <formula>NOT(ISERROR(SEARCH("Leve",S9)))</formula>
    </cfRule>
    <cfRule type="containsText" dxfId="1514" priority="1876" operator="containsText" text="Muy a">
      <formula>NOT(ISERROR(SEARCH("Muy a",S9)))</formula>
    </cfRule>
    <cfRule type="containsText" dxfId="1513" priority="1877" operator="containsText" text="Muy b">
      <formula>NOT(ISERROR(SEARCH("Muy b",S9)))</formula>
    </cfRule>
    <cfRule type="containsText" dxfId="1512" priority="1878" operator="containsText" text="Baja">
      <formula>NOT(ISERROR(SEARCH("Baja",S9)))</formula>
    </cfRule>
    <cfRule type="containsText" dxfId="1511" priority="1879" operator="containsText" text="Media">
      <formula>NOT(ISERROR(SEARCH("Media",S9)))</formula>
    </cfRule>
    <cfRule type="containsText" dxfId="1510" priority="1880" operator="containsText" text="Alta">
      <formula>NOT(ISERROR(SEARCH("Alta",S9)))</formula>
    </cfRule>
  </conditionalFormatting>
  <conditionalFormatting sqref="T9">
    <cfRule type="cellIs" dxfId="1509" priority="1845" operator="equal">
      <formula>100%</formula>
    </cfRule>
    <cfRule type="cellIs" dxfId="1508" priority="1846" operator="equal">
      <formula>80%</formula>
    </cfRule>
    <cfRule type="cellIs" dxfId="1507" priority="1847" operator="equal">
      <formula>60%</formula>
    </cfRule>
    <cfRule type="cellIs" dxfId="1506" priority="1848" operator="equal">
      <formula>40%</formula>
    </cfRule>
    <cfRule type="cellIs" dxfId="1505" priority="1849" operator="equal">
      <formula>0.2</formula>
    </cfRule>
    <cfRule type="containsText" dxfId="1504" priority="1850" operator="containsText" text="Extremo">
      <formula>NOT(ISERROR(SEARCH("Extremo",T9)))</formula>
    </cfRule>
    <cfRule type="containsText" dxfId="1503" priority="1851" operator="containsText" text="Alto">
      <formula>NOT(ISERROR(SEARCH("Alto",T9)))</formula>
    </cfRule>
    <cfRule type="containsText" dxfId="1502" priority="1852" operator="containsText" text="Bajo">
      <formula>NOT(ISERROR(SEARCH("Bajo",T9)))</formula>
    </cfRule>
    <cfRule type="containsText" dxfId="1501" priority="1853" operator="containsText" text="Catastrófico">
      <formula>NOT(ISERROR(SEARCH("Catastrófico",T9)))</formula>
    </cfRule>
    <cfRule type="containsText" dxfId="1500" priority="1854" operator="containsText" text="Mayor">
      <formula>NOT(ISERROR(SEARCH("Mayor",T9)))</formula>
    </cfRule>
    <cfRule type="containsText" dxfId="1499" priority="1855" operator="containsText" text="Moderado">
      <formula>NOT(ISERROR(SEARCH("Moderado",T9)))</formula>
    </cfRule>
    <cfRule type="containsText" dxfId="1498" priority="1856" operator="containsText" text="Menor">
      <formula>NOT(ISERROR(SEARCH("Menor",T9)))</formula>
    </cfRule>
    <cfRule type="containsText" dxfId="1497" priority="1857" operator="containsText" text="Leve">
      <formula>NOT(ISERROR(SEARCH("Leve",T9)))</formula>
    </cfRule>
    <cfRule type="containsText" dxfId="1496" priority="1858" operator="containsText" text="Muy a">
      <formula>NOT(ISERROR(SEARCH("Muy a",T9)))</formula>
    </cfRule>
    <cfRule type="containsText" dxfId="1495" priority="1859" operator="containsText" text="Muy b">
      <formula>NOT(ISERROR(SEARCH("Muy b",T9)))</formula>
    </cfRule>
    <cfRule type="containsText" dxfId="1494" priority="1860" operator="containsText" text="Baja">
      <formula>NOT(ISERROR(SEARCH("Baja",T9)))</formula>
    </cfRule>
    <cfRule type="containsText" dxfId="1493" priority="1861" operator="containsText" text="Media">
      <formula>NOT(ISERROR(SEARCH("Media",T9)))</formula>
    </cfRule>
    <cfRule type="containsText" dxfId="1492" priority="1862" operator="containsText" text="Alta">
      <formula>NOT(ISERROR(SEARCH("Alta",T9)))</formula>
    </cfRule>
  </conditionalFormatting>
  <conditionalFormatting sqref="U4">
    <cfRule type="cellIs" dxfId="1491" priority="1755" operator="equal">
      <formula>100%</formula>
    </cfRule>
    <cfRule type="cellIs" dxfId="1490" priority="1756" operator="equal">
      <formula>80%</formula>
    </cfRule>
    <cfRule type="cellIs" dxfId="1489" priority="1757" operator="equal">
      <formula>60%</formula>
    </cfRule>
    <cfRule type="cellIs" dxfId="1488" priority="1758" operator="equal">
      <formula>40%</formula>
    </cfRule>
    <cfRule type="cellIs" dxfId="1487" priority="1759" operator="equal">
      <formula>0.2</formula>
    </cfRule>
    <cfRule type="containsText" dxfId="1486" priority="1760" operator="containsText" text="Extremo">
      <formula>NOT(ISERROR(SEARCH("Extremo",U4)))</formula>
    </cfRule>
    <cfRule type="containsText" dxfId="1485" priority="1761" operator="containsText" text="Alto">
      <formula>NOT(ISERROR(SEARCH("Alto",U4)))</formula>
    </cfRule>
    <cfRule type="containsText" dxfId="1484" priority="1762" operator="containsText" text="Bajo">
      <formula>NOT(ISERROR(SEARCH("Bajo",U4)))</formula>
    </cfRule>
    <cfRule type="containsText" dxfId="1483" priority="1763" operator="containsText" text="Catastrófico">
      <formula>NOT(ISERROR(SEARCH("Catastrófico",U4)))</formula>
    </cfRule>
    <cfRule type="containsText" dxfId="1482" priority="1764" operator="containsText" text="Mayor">
      <formula>NOT(ISERROR(SEARCH("Mayor",U4)))</formula>
    </cfRule>
    <cfRule type="containsText" dxfId="1481" priority="1765" operator="containsText" text="Moderado">
      <formula>NOT(ISERROR(SEARCH("Moderado",U4)))</formula>
    </cfRule>
    <cfRule type="containsText" dxfId="1480" priority="1766" operator="containsText" text="Menor">
      <formula>NOT(ISERROR(SEARCH("Menor",U4)))</formula>
    </cfRule>
    <cfRule type="containsText" dxfId="1479" priority="1767" operator="containsText" text="Leve">
      <formula>NOT(ISERROR(SEARCH("Leve",U4)))</formula>
    </cfRule>
    <cfRule type="containsText" dxfId="1478" priority="1768" operator="containsText" text="Muy a">
      <formula>NOT(ISERROR(SEARCH("Muy a",U4)))</formula>
    </cfRule>
    <cfRule type="containsText" dxfId="1477" priority="1769" operator="containsText" text="Muy b">
      <formula>NOT(ISERROR(SEARCH("Muy b",U4)))</formula>
    </cfRule>
    <cfRule type="containsText" dxfId="1476" priority="1770" operator="containsText" text="Baja">
      <formula>NOT(ISERROR(SEARCH("Baja",U4)))</formula>
    </cfRule>
    <cfRule type="containsText" dxfId="1475" priority="1771" operator="containsText" text="Media">
      <formula>NOT(ISERROR(SEARCH("Media",U4)))</formula>
    </cfRule>
    <cfRule type="containsText" dxfId="1474" priority="1772" operator="containsText" text="Alta">
      <formula>NOT(ISERROR(SEARCH("Alta",U4)))</formula>
    </cfRule>
  </conditionalFormatting>
  <conditionalFormatting sqref="U9">
    <cfRule type="cellIs" dxfId="1473" priority="1737" operator="equal">
      <formula>100%</formula>
    </cfRule>
    <cfRule type="cellIs" dxfId="1472" priority="1738" operator="equal">
      <formula>80%</formula>
    </cfRule>
    <cfRule type="cellIs" dxfId="1471" priority="1739" operator="equal">
      <formula>60%</formula>
    </cfRule>
    <cfRule type="cellIs" dxfId="1470" priority="1740" operator="equal">
      <formula>40%</formula>
    </cfRule>
    <cfRule type="cellIs" dxfId="1469" priority="1741" operator="equal">
      <formula>0.2</formula>
    </cfRule>
    <cfRule type="containsText" dxfId="1468" priority="1742" operator="containsText" text="Extremo">
      <formula>NOT(ISERROR(SEARCH("Extremo",U9)))</formula>
    </cfRule>
    <cfRule type="containsText" dxfId="1467" priority="1743" operator="containsText" text="Alto">
      <formula>NOT(ISERROR(SEARCH("Alto",U9)))</formula>
    </cfRule>
    <cfRule type="containsText" dxfId="1466" priority="1744" operator="containsText" text="Bajo">
      <formula>NOT(ISERROR(SEARCH("Bajo",U9)))</formula>
    </cfRule>
    <cfRule type="containsText" dxfId="1465" priority="1745" operator="containsText" text="Catastrófico">
      <formula>NOT(ISERROR(SEARCH("Catastrófico",U9)))</formula>
    </cfRule>
    <cfRule type="containsText" dxfId="1464" priority="1746" operator="containsText" text="Mayor">
      <formula>NOT(ISERROR(SEARCH("Mayor",U9)))</formula>
    </cfRule>
    <cfRule type="containsText" dxfId="1463" priority="1747" operator="containsText" text="Moderado">
      <formula>NOT(ISERROR(SEARCH("Moderado",U9)))</formula>
    </cfRule>
    <cfRule type="containsText" dxfId="1462" priority="1748" operator="containsText" text="Menor">
      <formula>NOT(ISERROR(SEARCH("Menor",U9)))</formula>
    </cfRule>
    <cfRule type="containsText" dxfId="1461" priority="1749" operator="containsText" text="Leve">
      <formula>NOT(ISERROR(SEARCH("Leve",U9)))</formula>
    </cfRule>
    <cfRule type="containsText" dxfId="1460" priority="1750" operator="containsText" text="Muy a">
      <formula>NOT(ISERROR(SEARCH("Muy a",U9)))</formula>
    </cfRule>
    <cfRule type="containsText" dxfId="1459" priority="1751" operator="containsText" text="Muy b">
      <formula>NOT(ISERROR(SEARCH("Muy b",U9)))</formula>
    </cfRule>
    <cfRule type="containsText" dxfId="1458" priority="1752" operator="containsText" text="Baja">
      <formula>NOT(ISERROR(SEARCH("Baja",U9)))</formula>
    </cfRule>
    <cfRule type="containsText" dxfId="1457" priority="1753" operator="containsText" text="Media">
      <formula>NOT(ISERROR(SEARCH("Media",U9)))</formula>
    </cfRule>
    <cfRule type="containsText" dxfId="1456" priority="1754" operator="containsText" text="Alta">
      <formula>NOT(ISERROR(SEARCH("Alta",U9)))</formula>
    </cfRule>
  </conditionalFormatting>
  <conditionalFormatting sqref="AN10">
    <cfRule type="containsText" dxfId="1455" priority="1629" operator="containsText" text="BAJA">
      <formula>NOT(ISERROR(SEARCH("BAJA",AN10)))</formula>
    </cfRule>
    <cfRule type="containsText" dxfId="1454" priority="1630" operator="containsText" text="MEDIA">
      <formula>NOT(ISERROR(SEARCH("MEDIA",AN10)))</formula>
    </cfRule>
    <cfRule type="containsText" dxfId="1453" priority="1631" operator="containsText" text="ALTA">
      <formula>NOT(ISERROR(SEARCH("ALTA",AN10)))</formula>
    </cfRule>
  </conditionalFormatting>
  <conditionalFormatting sqref="AS10">
    <cfRule type="containsText" dxfId="1452" priority="1626" operator="containsText" text="BAJA">
      <formula>NOT(ISERROR(SEARCH("BAJA",AS10)))</formula>
    </cfRule>
    <cfRule type="containsText" dxfId="1451" priority="1627" operator="containsText" text="MEDIA">
      <formula>NOT(ISERROR(SEARCH("MEDIA",AS10)))</formula>
    </cfRule>
    <cfRule type="containsText" dxfId="1450" priority="1628" operator="containsText" text="ALTA">
      <formula>NOT(ISERROR(SEARCH("ALTA",AS10)))</formula>
    </cfRule>
  </conditionalFormatting>
  <conditionalFormatting sqref="AD11">
    <cfRule type="containsText" dxfId="1449" priority="1566" operator="containsText" text="BAJA">
      <formula>NOT(ISERROR(SEARCH("BAJA",AD11)))</formula>
    </cfRule>
    <cfRule type="containsText" dxfId="1448" priority="1567" operator="containsText" text="MEDIA">
      <formula>NOT(ISERROR(SEARCH("MEDIA",AD11)))</formula>
    </cfRule>
    <cfRule type="containsText" dxfId="1447" priority="1568" operator="containsText" text="ALTA">
      <formula>NOT(ISERROR(SEARCH("ALTA",AD11)))</formula>
    </cfRule>
  </conditionalFormatting>
  <conditionalFormatting sqref="AJ10:AK10">
    <cfRule type="containsText" dxfId="1446" priority="1692" operator="containsText" text="BAJA">
      <formula>NOT(ISERROR(SEARCH("BAJA",AJ10)))</formula>
    </cfRule>
    <cfRule type="containsText" dxfId="1445" priority="1693" operator="containsText" text="MEDIA">
      <formula>NOT(ISERROR(SEARCH("MEDIA",AJ10)))</formula>
    </cfRule>
    <cfRule type="containsText" dxfId="1444" priority="1694" operator="containsText" text="ALTA">
      <formula>NOT(ISERROR(SEARCH("ALTA",AJ10)))</formula>
    </cfRule>
  </conditionalFormatting>
  <conditionalFormatting sqref="AU10:AV10">
    <cfRule type="cellIs" dxfId="1443" priority="1635" operator="greaterThan">
      <formula>75%</formula>
    </cfRule>
    <cfRule type="cellIs" dxfId="1442" priority="1636" operator="between">
      <formula>51%</formula>
      <formula>75%</formula>
    </cfRule>
    <cfRule type="cellIs" dxfId="1441" priority="1637" operator="between">
      <formula>26%</formula>
      <formula>50%</formula>
    </cfRule>
    <cfRule type="cellIs" dxfId="1440" priority="1638" operator="between">
      <formula>0%</formula>
      <formula>25%</formula>
    </cfRule>
    <cfRule type="containsText" dxfId="1439" priority="1695" operator="containsText" text="BAJA">
      <formula>NOT(ISERROR(SEARCH("BAJA",AU10)))</formula>
    </cfRule>
    <cfRule type="containsText" dxfId="1438" priority="1696" operator="containsText" text="MEDIA">
      <formula>NOT(ISERROR(SEARCH("MEDIA",AU10)))</formula>
    </cfRule>
    <cfRule type="containsText" dxfId="1437" priority="1697" operator="containsText" text="ALTA">
      <formula>NOT(ISERROR(SEARCH("ALTA",AU10)))</formula>
    </cfRule>
  </conditionalFormatting>
  <conditionalFormatting sqref="V10:X10 Z10 AW10:AX10">
    <cfRule type="cellIs" dxfId="1436" priority="1661" operator="equal">
      <formula>100%</formula>
    </cfRule>
    <cfRule type="cellIs" dxfId="1435" priority="1662" operator="equal">
      <formula>80%</formula>
    </cfRule>
    <cfRule type="cellIs" dxfId="1434" priority="1663" operator="equal">
      <formula>60%</formula>
    </cfRule>
    <cfRule type="cellIs" dxfId="1433" priority="1664" operator="equal">
      <formula>40%</formula>
    </cfRule>
    <cfRule type="cellIs" dxfId="1432" priority="1665" operator="equal">
      <formula>0.2</formula>
    </cfRule>
    <cfRule type="containsText" dxfId="1431" priority="1679" operator="containsText" text="Extremo">
      <formula>NOT(ISERROR(SEARCH("Extremo",V10)))</formula>
    </cfRule>
    <cfRule type="containsText" dxfId="1430" priority="1680" operator="containsText" text="Alto">
      <formula>NOT(ISERROR(SEARCH("Alto",V10)))</formula>
    </cfRule>
    <cfRule type="containsText" dxfId="1429" priority="1681" operator="containsText" text="Bajo">
      <formula>NOT(ISERROR(SEARCH("Bajo",V10)))</formula>
    </cfRule>
    <cfRule type="containsText" dxfId="1428" priority="1682" operator="containsText" text="Catastrófico">
      <formula>NOT(ISERROR(SEARCH("Catastrófico",V10)))</formula>
    </cfRule>
    <cfRule type="containsText" dxfId="1427" priority="1683" operator="containsText" text="Mayor">
      <formula>NOT(ISERROR(SEARCH("Mayor",V10)))</formula>
    </cfRule>
    <cfRule type="containsText" dxfId="1426" priority="1684" operator="containsText" text="Moderado">
      <formula>NOT(ISERROR(SEARCH("Moderado",V10)))</formula>
    </cfRule>
    <cfRule type="containsText" dxfId="1425" priority="1685" operator="containsText" text="Menor">
      <formula>NOT(ISERROR(SEARCH("Menor",V10)))</formula>
    </cfRule>
    <cfRule type="containsText" dxfId="1424" priority="1686" operator="containsText" text="Leve">
      <formula>NOT(ISERROR(SEARCH("Leve",V10)))</formula>
    </cfRule>
    <cfRule type="containsText" dxfId="1423" priority="1687" operator="containsText" text="Muy a">
      <formula>NOT(ISERROR(SEARCH("Muy a",V10)))</formula>
    </cfRule>
    <cfRule type="containsText" dxfId="1422" priority="1688" operator="containsText" text="Muy b">
      <formula>NOT(ISERROR(SEARCH("Muy b",V10)))</formula>
    </cfRule>
    <cfRule type="containsText" dxfId="1421" priority="1689" operator="containsText" text="Baja">
      <formula>NOT(ISERROR(SEARCH("Baja",V10)))</formula>
    </cfRule>
    <cfRule type="containsText" dxfId="1420" priority="1690" operator="containsText" text="Media">
      <formula>NOT(ISERROR(SEARCH("Media",V10)))</formula>
    </cfRule>
    <cfRule type="containsText" dxfId="1419" priority="1691" operator="containsText" text="Alta">
      <formula>NOT(ISERROR(SEARCH("Alta",V10)))</formula>
    </cfRule>
  </conditionalFormatting>
  <conditionalFormatting sqref="AA10">
    <cfRule type="cellIs" dxfId="1418" priority="1639" operator="equal">
      <formula>100%</formula>
    </cfRule>
    <cfRule type="cellIs" dxfId="1417" priority="1640" operator="equal">
      <formula>75%</formula>
    </cfRule>
    <cfRule type="cellIs" dxfId="1416" priority="1641" operator="equal">
      <formula>50%</formula>
    </cfRule>
    <cfRule type="cellIs" dxfId="1415" priority="1642" operator="equal">
      <formula>25%</formula>
    </cfRule>
    <cfRule type="containsText" dxfId="1414" priority="1666" operator="containsText" text="Extremo">
      <formula>NOT(ISERROR(SEARCH("Extremo",AA10)))</formula>
    </cfRule>
    <cfRule type="containsText" dxfId="1413" priority="1667" operator="containsText" text="Alto">
      <formula>NOT(ISERROR(SEARCH("Alto",AA10)))</formula>
    </cfRule>
    <cfRule type="containsText" dxfId="1412" priority="1668" operator="containsText" text="Bajo">
      <formula>NOT(ISERROR(SEARCH("Bajo",AA10)))</formula>
    </cfRule>
    <cfRule type="containsText" dxfId="1411" priority="1669" operator="containsText" text="Catastrófico">
      <formula>NOT(ISERROR(SEARCH("Catastrófico",AA10)))</formula>
    </cfRule>
    <cfRule type="containsText" dxfId="1410" priority="1670" operator="containsText" text="Mayor">
      <formula>NOT(ISERROR(SEARCH("Mayor",AA10)))</formula>
    </cfRule>
    <cfRule type="containsText" dxfId="1409" priority="1671" operator="containsText" text="Moderado">
      <formula>NOT(ISERROR(SEARCH("Moderado",AA10)))</formula>
    </cfRule>
    <cfRule type="containsText" dxfId="1408" priority="1672" operator="containsText" text="Menor">
      <formula>NOT(ISERROR(SEARCH("Menor",AA10)))</formula>
    </cfRule>
    <cfRule type="containsText" dxfId="1407" priority="1673" operator="containsText" text="Leve">
      <formula>NOT(ISERROR(SEARCH("Leve",AA10)))</formula>
    </cfRule>
    <cfRule type="containsText" dxfId="1406" priority="1674" operator="containsText" text="Muy a">
      <formula>NOT(ISERROR(SEARCH("Muy a",AA10)))</formula>
    </cfRule>
    <cfRule type="containsText" dxfId="1405" priority="1675" operator="containsText" text="Muy b">
      <formula>NOT(ISERROR(SEARCH("Muy b",AA10)))</formula>
    </cfRule>
    <cfRule type="containsText" dxfId="1404" priority="1676" operator="containsText" text="Baja">
      <formula>NOT(ISERROR(SEARCH("Baja",AA10)))</formula>
    </cfRule>
    <cfRule type="containsText" dxfId="1403" priority="1677" operator="containsText" text="Media">
      <formula>NOT(ISERROR(SEARCH("Media",AA10)))</formula>
    </cfRule>
    <cfRule type="containsText" dxfId="1402" priority="1678" operator="containsText" text="Alta">
      <formula>NOT(ISERROR(SEARCH("Alta",AA10)))</formula>
    </cfRule>
  </conditionalFormatting>
  <conditionalFormatting sqref="Y10">
    <cfRule type="cellIs" dxfId="1401" priority="1643" operator="equal">
      <formula>100%</formula>
    </cfRule>
    <cfRule type="cellIs" dxfId="1400" priority="1644" operator="equal">
      <formula>80%</formula>
    </cfRule>
    <cfRule type="cellIs" dxfId="1399" priority="1645" operator="equal">
      <formula>60%</formula>
    </cfRule>
    <cfRule type="cellIs" dxfId="1398" priority="1646" operator="equal">
      <formula>40%</formula>
    </cfRule>
    <cfRule type="cellIs" dxfId="1397" priority="1647" operator="equal">
      <formula>0.2</formula>
    </cfRule>
    <cfRule type="containsText" dxfId="1396" priority="1648" operator="containsText" text="Extremo">
      <formula>NOT(ISERROR(SEARCH("Extremo",Y10)))</formula>
    </cfRule>
    <cfRule type="containsText" dxfId="1395" priority="1649" operator="containsText" text="Alto">
      <formula>NOT(ISERROR(SEARCH("Alto",Y10)))</formula>
    </cfRule>
    <cfRule type="containsText" dxfId="1394" priority="1650" operator="containsText" text="Bajo">
      <formula>NOT(ISERROR(SEARCH("Bajo",Y10)))</formula>
    </cfRule>
    <cfRule type="containsText" dxfId="1393" priority="1651" operator="containsText" text="Catastrófico">
      <formula>NOT(ISERROR(SEARCH("Catastrófico",Y10)))</formula>
    </cfRule>
    <cfRule type="containsText" dxfId="1392" priority="1652" operator="containsText" text="Mayor">
      <formula>NOT(ISERROR(SEARCH("Mayor",Y10)))</formula>
    </cfRule>
    <cfRule type="containsText" dxfId="1391" priority="1653" operator="containsText" text="Moderado">
      <formula>NOT(ISERROR(SEARCH("Moderado",Y10)))</formula>
    </cfRule>
    <cfRule type="containsText" dxfId="1390" priority="1654" operator="containsText" text="Menor">
      <formula>NOT(ISERROR(SEARCH("Menor",Y10)))</formula>
    </cfRule>
    <cfRule type="containsText" dxfId="1389" priority="1655" operator="containsText" text="Leve">
      <formula>NOT(ISERROR(SEARCH("Leve",Y10)))</formula>
    </cfRule>
    <cfRule type="containsText" dxfId="1388" priority="1656" operator="containsText" text="Muy a">
      <formula>NOT(ISERROR(SEARCH("Muy a",Y10)))</formula>
    </cfRule>
    <cfRule type="containsText" dxfId="1387" priority="1657" operator="containsText" text="Muy b">
      <formula>NOT(ISERROR(SEARCH("Muy b",Y10)))</formula>
    </cfRule>
    <cfRule type="containsText" dxfId="1386" priority="1658" operator="containsText" text="Baja">
      <formula>NOT(ISERROR(SEARCH("Baja",Y10)))</formula>
    </cfRule>
    <cfRule type="containsText" dxfId="1385" priority="1659" operator="containsText" text="Media">
      <formula>NOT(ISERROR(SEARCH("Media",Y10)))</formula>
    </cfRule>
    <cfRule type="containsText" dxfId="1384" priority="1660" operator="containsText" text="Alta">
      <formula>NOT(ISERROR(SEARCH("Alta",Y10)))</formula>
    </cfRule>
  </conditionalFormatting>
  <conditionalFormatting sqref="AD10">
    <cfRule type="containsText" dxfId="1383" priority="1632" operator="containsText" text="BAJA">
      <formula>NOT(ISERROR(SEARCH("BAJA",AD10)))</formula>
    </cfRule>
    <cfRule type="containsText" dxfId="1382" priority="1633" operator="containsText" text="MEDIA">
      <formula>NOT(ISERROR(SEARCH("MEDIA",AD10)))</formula>
    </cfRule>
    <cfRule type="containsText" dxfId="1381" priority="1634" operator="containsText" text="ALTA">
      <formula>NOT(ISERROR(SEARCH("ALTA",AD10)))</formula>
    </cfRule>
  </conditionalFormatting>
  <conditionalFormatting sqref="S10">
    <cfRule type="cellIs" dxfId="1380" priority="1608" operator="equal">
      <formula>100%</formula>
    </cfRule>
    <cfRule type="cellIs" dxfId="1379" priority="1609" operator="equal">
      <formula>80%</formula>
    </cfRule>
    <cfRule type="cellIs" dxfId="1378" priority="1610" operator="equal">
      <formula>60%</formula>
    </cfRule>
    <cfRule type="cellIs" dxfId="1377" priority="1611" operator="equal">
      <formula>40%</formula>
    </cfRule>
    <cfRule type="cellIs" dxfId="1376" priority="1612" operator="equal">
      <formula>0.2</formula>
    </cfRule>
    <cfRule type="containsText" dxfId="1375" priority="1613" operator="containsText" text="Extremo">
      <formula>NOT(ISERROR(SEARCH("Extremo",S10)))</formula>
    </cfRule>
    <cfRule type="containsText" dxfId="1374" priority="1614" operator="containsText" text="Alto">
      <formula>NOT(ISERROR(SEARCH("Alto",S10)))</formula>
    </cfRule>
    <cfRule type="containsText" dxfId="1373" priority="1615" operator="containsText" text="Bajo">
      <formula>NOT(ISERROR(SEARCH("Bajo",S10)))</formula>
    </cfRule>
    <cfRule type="containsText" dxfId="1372" priority="1616" operator="containsText" text="Catastrófico">
      <formula>NOT(ISERROR(SEARCH("Catastrófico",S10)))</formula>
    </cfRule>
    <cfRule type="containsText" dxfId="1371" priority="1617" operator="containsText" text="Mayor">
      <formula>NOT(ISERROR(SEARCH("Mayor",S10)))</formula>
    </cfRule>
    <cfRule type="containsText" dxfId="1370" priority="1618" operator="containsText" text="Moderado">
      <formula>NOT(ISERROR(SEARCH("Moderado",S10)))</formula>
    </cfRule>
    <cfRule type="containsText" dxfId="1369" priority="1619" operator="containsText" text="Menor">
      <formula>NOT(ISERROR(SEARCH("Menor",S10)))</formula>
    </cfRule>
    <cfRule type="containsText" dxfId="1368" priority="1620" operator="containsText" text="Leve">
      <formula>NOT(ISERROR(SEARCH("Leve",S10)))</formula>
    </cfRule>
    <cfRule type="containsText" dxfId="1367" priority="1621" operator="containsText" text="Muy a">
      <formula>NOT(ISERROR(SEARCH("Muy a",S10)))</formula>
    </cfRule>
    <cfRule type="containsText" dxfId="1366" priority="1622" operator="containsText" text="Muy b">
      <formula>NOT(ISERROR(SEARCH("Muy b",S10)))</formula>
    </cfRule>
    <cfRule type="containsText" dxfId="1365" priority="1623" operator="containsText" text="Baja">
      <formula>NOT(ISERROR(SEARCH("Baja",S10)))</formula>
    </cfRule>
    <cfRule type="containsText" dxfId="1364" priority="1624" operator="containsText" text="Media">
      <formula>NOT(ISERROR(SEARCH("Media",S10)))</formula>
    </cfRule>
    <cfRule type="containsText" dxfId="1363" priority="1625" operator="containsText" text="Alta">
      <formula>NOT(ISERROR(SEARCH("Alta",S10)))</formula>
    </cfRule>
  </conditionalFormatting>
  <conditionalFormatting sqref="T10">
    <cfRule type="cellIs" dxfId="1362" priority="1590" operator="equal">
      <formula>100%</formula>
    </cfRule>
    <cfRule type="cellIs" dxfId="1361" priority="1591" operator="equal">
      <formula>80%</formula>
    </cfRule>
    <cfRule type="cellIs" dxfId="1360" priority="1592" operator="equal">
      <formula>60%</formula>
    </cfRule>
    <cfRule type="cellIs" dxfId="1359" priority="1593" operator="equal">
      <formula>40%</formula>
    </cfRule>
    <cfRule type="cellIs" dxfId="1358" priority="1594" operator="equal">
      <formula>0.2</formula>
    </cfRule>
    <cfRule type="containsText" dxfId="1357" priority="1595" operator="containsText" text="Extremo">
      <formula>NOT(ISERROR(SEARCH("Extremo",T10)))</formula>
    </cfRule>
    <cfRule type="containsText" dxfId="1356" priority="1596" operator="containsText" text="Alto">
      <formula>NOT(ISERROR(SEARCH("Alto",T10)))</formula>
    </cfRule>
    <cfRule type="containsText" dxfId="1355" priority="1597" operator="containsText" text="Bajo">
      <formula>NOT(ISERROR(SEARCH("Bajo",T10)))</formula>
    </cfRule>
    <cfRule type="containsText" dxfId="1354" priority="1598" operator="containsText" text="Catastrófico">
      <formula>NOT(ISERROR(SEARCH("Catastrófico",T10)))</formula>
    </cfRule>
    <cfRule type="containsText" dxfId="1353" priority="1599" operator="containsText" text="Mayor">
      <formula>NOT(ISERROR(SEARCH("Mayor",T10)))</formula>
    </cfRule>
    <cfRule type="containsText" dxfId="1352" priority="1600" operator="containsText" text="Moderado">
      <formula>NOT(ISERROR(SEARCH("Moderado",T10)))</formula>
    </cfRule>
    <cfRule type="containsText" dxfId="1351" priority="1601" operator="containsText" text="Menor">
      <formula>NOT(ISERROR(SEARCH("Menor",T10)))</formula>
    </cfRule>
    <cfRule type="containsText" dxfId="1350" priority="1602" operator="containsText" text="Leve">
      <formula>NOT(ISERROR(SEARCH("Leve",T10)))</formula>
    </cfRule>
    <cfRule type="containsText" dxfId="1349" priority="1603" operator="containsText" text="Muy a">
      <formula>NOT(ISERROR(SEARCH("Muy a",T10)))</formula>
    </cfRule>
    <cfRule type="containsText" dxfId="1348" priority="1604" operator="containsText" text="Muy b">
      <formula>NOT(ISERROR(SEARCH("Muy b",T10)))</formula>
    </cfRule>
    <cfRule type="containsText" dxfId="1347" priority="1605" operator="containsText" text="Baja">
      <formula>NOT(ISERROR(SEARCH("Baja",T10)))</formula>
    </cfRule>
    <cfRule type="containsText" dxfId="1346" priority="1606" operator="containsText" text="Media">
      <formula>NOT(ISERROR(SEARCH("Media",T10)))</formula>
    </cfRule>
    <cfRule type="containsText" dxfId="1345" priority="1607" operator="containsText" text="Alta">
      <formula>NOT(ISERROR(SEARCH("Alta",T10)))</formula>
    </cfRule>
  </conditionalFormatting>
  <conditionalFormatting sqref="U10">
    <cfRule type="cellIs" dxfId="1344" priority="1572" operator="equal">
      <formula>100%</formula>
    </cfRule>
    <cfRule type="cellIs" dxfId="1343" priority="1573" operator="equal">
      <formula>80%</formula>
    </cfRule>
    <cfRule type="cellIs" dxfId="1342" priority="1574" operator="equal">
      <formula>60%</formula>
    </cfRule>
    <cfRule type="cellIs" dxfId="1341" priority="1575" operator="equal">
      <formula>40%</formula>
    </cfRule>
    <cfRule type="cellIs" dxfId="1340" priority="1576" operator="equal">
      <formula>0.2</formula>
    </cfRule>
    <cfRule type="containsText" dxfId="1339" priority="1577" operator="containsText" text="Extremo">
      <formula>NOT(ISERROR(SEARCH("Extremo",U10)))</formula>
    </cfRule>
    <cfRule type="containsText" dxfId="1338" priority="1578" operator="containsText" text="Alto">
      <formula>NOT(ISERROR(SEARCH("Alto",U10)))</formula>
    </cfRule>
    <cfRule type="containsText" dxfId="1337" priority="1579" operator="containsText" text="Bajo">
      <formula>NOT(ISERROR(SEARCH("Bajo",U10)))</formula>
    </cfRule>
    <cfRule type="containsText" dxfId="1336" priority="1580" operator="containsText" text="Catastrófico">
      <formula>NOT(ISERROR(SEARCH("Catastrófico",U10)))</formula>
    </cfRule>
    <cfRule type="containsText" dxfId="1335" priority="1581" operator="containsText" text="Mayor">
      <formula>NOT(ISERROR(SEARCH("Mayor",U10)))</formula>
    </cfRule>
    <cfRule type="containsText" dxfId="1334" priority="1582" operator="containsText" text="Moderado">
      <formula>NOT(ISERROR(SEARCH("Moderado",U10)))</formula>
    </cfRule>
    <cfRule type="containsText" dxfId="1333" priority="1583" operator="containsText" text="Menor">
      <formula>NOT(ISERROR(SEARCH("Menor",U10)))</formula>
    </cfRule>
    <cfRule type="containsText" dxfId="1332" priority="1584" operator="containsText" text="Leve">
      <formula>NOT(ISERROR(SEARCH("Leve",U10)))</formula>
    </cfRule>
    <cfRule type="containsText" dxfId="1331" priority="1585" operator="containsText" text="Muy a">
      <formula>NOT(ISERROR(SEARCH("Muy a",U10)))</formula>
    </cfRule>
    <cfRule type="containsText" dxfId="1330" priority="1586" operator="containsText" text="Muy b">
      <formula>NOT(ISERROR(SEARCH("Muy b",U10)))</formula>
    </cfRule>
    <cfRule type="containsText" dxfId="1329" priority="1587" operator="containsText" text="Baja">
      <formula>NOT(ISERROR(SEARCH("Baja",U10)))</formula>
    </cfRule>
    <cfRule type="containsText" dxfId="1328" priority="1588" operator="containsText" text="Media">
      <formula>NOT(ISERROR(SEARCH("Media",U10)))</formula>
    </cfRule>
    <cfRule type="containsText" dxfId="1327" priority="1589" operator="containsText" text="Alta">
      <formula>NOT(ISERROR(SEARCH("Alta",U10)))</formula>
    </cfRule>
  </conditionalFormatting>
  <conditionalFormatting sqref="AN11">
    <cfRule type="containsText" dxfId="1326" priority="1563" operator="containsText" text="BAJA">
      <formula>NOT(ISERROR(SEARCH("BAJA",AN11)))</formula>
    </cfRule>
    <cfRule type="containsText" dxfId="1325" priority="1564" operator="containsText" text="MEDIA">
      <formula>NOT(ISERROR(SEARCH("MEDIA",AN11)))</formula>
    </cfRule>
    <cfRule type="containsText" dxfId="1324" priority="1565" operator="containsText" text="ALTA">
      <formula>NOT(ISERROR(SEARCH("ALTA",AN11)))</formula>
    </cfRule>
  </conditionalFormatting>
  <conditionalFormatting sqref="AJ11:AK11">
    <cfRule type="containsText" dxfId="1323" priority="1569" operator="containsText" text="BAJA">
      <formula>NOT(ISERROR(SEARCH("BAJA",AJ11)))</formula>
    </cfRule>
    <cfRule type="containsText" dxfId="1322" priority="1570" operator="containsText" text="MEDIA">
      <formula>NOT(ISERROR(SEARCH("MEDIA",AJ11)))</formula>
    </cfRule>
    <cfRule type="containsText" dxfId="1321" priority="1571" operator="containsText" text="ALTA">
      <formula>NOT(ISERROR(SEARCH("ALTA",AJ11)))</formula>
    </cfRule>
  </conditionalFormatting>
  <conditionalFormatting sqref="AQ11">
    <cfRule type="containsText" dxfId="1320" priority="1548" operator="containsText" text="BAJA">
      <formula>NOT(ISERROR(SEARCH("BAJA",AQ11)))</formula>
    </cfRule>
    <cfRule type="containsText" dxfId="1319" priority="1549" operator="containsText" text="MEDIA">
      <formula>NOT(ISERROR(SEARCH("MEDIA",AQ11)))</formula>
    </cfRule>
    <cfRule type="containsText" dxfId="1318" priority="1550" operator="containsText" text="ALTA">
      <formula>NOT(ISERROR(SEARCH("ALTA",AQ11)))</formula>
    </cfRule>
  </conditionalFormatting>
  <conditionalFormatting sqref="AJ12:AK12">
    <cfRule type="containsText" dxfId="1317" priority="1560" operator="containsText" text="BAJA">
      <formula>NOT(ISERROR(SEARCH("BAJA",AJ12)))</formula>
    </cfRule>
    <cfRule type="containsText" dxfId="1316" priority="1561" operator="containsText" text="MEDIA">
      <formula>NOT(ISERROR(SEARCH("MEDIA",AJ12)))</formula>
    </cfRule>
    <cfRule type="containsText" dxfId="1315" priority="1562" operator="containsText" text="ALTA">
      <formula>NOT(ISERROR(SEARCH("ALTA",AJ12)))</formula>
    </cfRule>
  </conditionalFormatting>
  <conditionalFormatting sqref="AN12">
    <cfRule type="containsText" dxfId="1314" priority="1557" operator="containsText" text="BAJA">
      <formula>NOT(ISERROR(SEARCH("BAJA",AN12)))</formula>
    </cfRule>
    <cfRule type="containsText" dxfId="1313" priority="1558" operator="containsText" text="MEDIA">
      <formula>NOT(ISERROR(SEARCH("MEDIA",AN12)))</formula>
    </cfRule>
    <cfRule type="containsText" dxfId="1312" priority="1559" operator="containsText" text="ALTA">
      <formula>NOT(ISERROR(SEARCH("ALTA",AN12)))</formula>
    </cfRule>
  </conditionalFormatting>
  <conditionalFormatting sqref="AS11:AS12">
    <cfRule type="containsText" dxfId="1311" priority="1554" operator="containsText" text="BAJA">
      <formula>NOT(ISERROR(SEARCH("BAJA",AS11)))</formula>
    </cfRule>
    <cfRule type="containsText" dxfId="1310" priority="1555" operator="containsText" text="MEDIA">
      <formula>NOT(ISERROR(SEARCH("MEDIA",AS11)))</formula>
    </cfRule>
    <cfRule type="containsText" dxfId="1309" priority="1556" operator="containsText" text="ALTA">
      <formula>NOT(ISERROR(SEARCH("ALTA",AS11)))</formula>
    </cfRule>
  </conditionalFormatting>
  <conditionalFormatting sqref="AQ10">
    <cfRule type="containsText" dxfId="1308" priority="1551" operator="containsText" text="BAJA">
      <formula>NOT(ISERROR(SEARCH("BAJA",AQ10)))</formula>
    </cfRule>
    <cfRule type="containsText" dxfId="1307" priority="1552" operator="containsText" text="MEDIA">
      <formula>NOT(ISERROR(SEARCH("MEDIA",AQ10)))</formula>
    </cfRule>
    <cfRule type="containsText" dxfId="1306" priority="1553" operator="containsText" text="ALTA">
      <formula>NOT(ISERROR(SEARCH("ALTA",AQ10)))</formula>
    </cfRule>
  </conditionalFormatting>
  <conditionalFormatting sqref="AQ12">
    <cfRule type="containsText" dxfId="1305" priority="1545" operator="containsText" text="BAJA">
      <formula>NOT(ISERROR(SEARCH("BAJA",AQ12)))</formula>
    </cfRule>
    <cfRule type="containsText" dxfId="1304" priority="1546" operator="containsText" text="MEDIA">
      <formula>NOT(ISERROR(SEARCH("MEDIA",AQ12)))</formula>
    </cfRule>
    <cfRule type="containsText" dxfId="1303" priority="1547" operator="containsText" text="ALTA">
      <formula>NOT(ISERROR(SEARCH("ALTA",AQ12)))</formula>
    </cfRule>
  </conditionalFormatting>
  <conditionalFormatting sqref="AJ13:AK14">
    <cfRule type="containsText" dxfId="1302" priority="1298" operator="containsText" text="BAJA">
      <formula>NOT(ISERROR(SEARCH("BAJA",AJ13)))</formula>
    </cfRule>
    <cfRule type="containsText" dxfId="1301" priority="1299" operator="containsText" text="MEDIA">
      <formula>NOT(ISERROR(SEARCH("MEDIA",AJ13)))</formula>
    </cfRule>
    <cfRule type="containsText" dxfId="1300" priority="1300" operator="containsText" text="ALTA">
      <formula>NOT(ISERROR(SEARCH("ALTA",AJ13)))</formula>
    </cfRule>
  </conditionalFormatting>
  <conditionalFormatting sqref="AU13:AV13">
    <cfRule type="cellIs" dxfId="1299" priority="1238" operator="greaterThan">
      <formula>75%</formula>
    </cfRule>
    <cfRule type="cellIs" dxfId="1298" priority="1239" operator="between">
      <formula>51%</formula>
      <formula>75%</formula>
    </cfRule>
    <cfRule type="cellIs" dxfId="1297" priority="1240" operator="between">
      <formula>26%</formula>
      <formula>50%</formula>
    </cfRule>
    <cfRule type="cellIs" dxfId="1296" priority="1241" operator="between">
      <formula>0%</formula>
      <formula>25%</formula>
    </cfRule>
    <cfRule type="containsText" dxfId="1295" priority="1301" operator="containsText" text="BAJA">
      <formula>NOT(ISERROR(SEARCH("BAJA",AU13)))</formula>
    </cfRule>
    <cfRule type="containsText" dxfId="1294" priority="1302" operator="containsText" text="MEDIA">
      <formula>NOT(ISERROR(SEARCH("MEDIA",AU13)))</formula>
    </cfRule>
    <cfRule type="containsText" dxfId="1293" priority="1303" operator="containsText" text="ALTA">
      <formula>NOT(ISERROR(SEARCH("ALTA",AU13)))</formula>
    </cfRule>
  </conditionalFormatting>
  <conditionalFormatting sqref="V14 V13:X13 Z13 AW13:AX13">
    <cfRule type="cellIs" dxfId="1292" priority="1267" operator="equal">
      <formula>100%</formula>
    </cfRule>
    <cfRule type="cellIs" dxfId="1291" priority="1268" operator="equal">
      <formula>80%</formula>
    </cfRule>
    <cfRule type="cellIs" dxfId="1290" priority="1269" operator="equal">
      <formula>60%</formula>
    </cfRule>
    <cfRule type="cellIs" dxfId="1289" priority="1270" operator="equal">
      <formula>40%</formula>
    </cfRule>
    <cfRule type="cellIs" dxfId="1288" priority="1271" operator="equal">
      <formula>0.2</formula>
    </cfRule>
    <cfRule type="containsText" dxfId="1287" priority="1285" operator="containsText" text="Extremo">
      <formula>NOT(ISERROR(SEARCH("Extremo",V13)))</formula>
    </cfRule>
    <cfRule type="containsText" dxfId="1286" priority="1286" operator="containsText" text="Alto">
      <formula>NOT(ISERROR(SEARCH("Alto",V13)))</formula>
    </cfRule>
    <cfRule type="containsText" dxfId="1285" priority="1287" operator="containsText" text="Bajo">
      <formula>NOT(ISERROR(SEARCH("Bajo",V13)))</formula>
    </cfRule>
    <cfRule type="containsText" dxfId="1284" priority="1288" operator="containsText" text="Catastrófico">
      <formula>NOT(ISERROR(SEARCH("Catastrófico",V13)))</formula>
    </cfRule>
    <cfRule type="containsText" dxfId="1283" priority="1289" operator="containsText" text="Mayor">
      <formula>NOT(ISERROR(SEARCH("Mayor",V13)))</formula>
    </cfRule>
    <cfRule type="containsText" dxfId="1282" priority="1290" operator="containsText" text="Moderado">
      <formula>NOT(ISERROR(SEARCH("Moderado",V13)))</formula>
    </cfRule>
    <cfRule type="containsText" dxfId="1281" priority="1291" operator="containsText" text="Menor">
      <formula>NOT(ISERROR(SEARCH("Menor",V13)))</formula>
    </cfRule>
    <cfRule type="containsText" dxfId="1280" priority="1292" operator="containsText" text="Leve">
      <formula>NOT(ISERROR(SEARCH("Leve",V13)))</formula>
    </cfRule>
    <cfRule type="containsText" dxfId="1279" priority="1293" operator="containsText" text="Muy a">
      <formula>NOT(ISERROR(SEARCH("Muy a",V13)))</formula>
    </cfRule>
    <cfRule type="containsText" dxfId="1278" priority="1294" operator="containsText" text="Muy b">
      <formula>NOT(ISERROR(SEARCH("Muy b",V13)))</formula>
    </cfRule>
    <cfRule type="containsText" dxfId="1277" priority="1295" operator="containsText" text="Baja">
      <formula>NOT(ISERROR(SEARCH("Baja",V13)))</formula>
    </cfRule>
    <cfRule type="containsText" dxfId="1276" priority="1296" operator="containsText" text="Media">
      <formula>NOT(ISERROR(SEARCH("Media",V13)))</formula>
    </cfRule>
    <cfRule type="containsText" dxfId="1275" priority="1297" operator="containsText" text="Alta">
      <formula>NOT(ISERROR(SEARCH("Alta",V13)))</formula>
    </cfRule>
  </conditionalFormatting>
  <conditionalFormatting sqref="AA13">
    <cfRule type="cellIs" dxfId="1274" priority="1245" operator="equal">
      <formula>100%</formula>
    </cfRule>
    <cfRule type="cellIs" dxfId="1273" priority="1246" operator="equal">
      <formula>75%</formula>
    </cfRule>
    <cfRule type="cellIs" dxfId="1272" priority="1247" operator="equal">
      <formula>50%</formula>
    </cfRule>
    <cfRule type="cellIs" dxfId="1271" priority="1248" operator="equal">
      <formula>25%</formula>
    </cfRule>
    <cfRule type="containsText" dxfId="1270" priority="1272" operator="containsText" text="Extremo">
      <formula>NOT(ISERROR(SEARCH("Extremo",AA13)))</formula>
    </cfRule>
    <cfRule type="containsText" dxfId="1269" priority="1273" operator="containsText" text="Alto">
      <formula>NOT(ISERROR(SEARCH("Alto",AA13)))</formula>
    </cfRule>
    <cfRule type="containsText" dxfId="1268" priority="1274" operator="containsText" text="Bajo">
      <formula>NOT(ISERROR(SEARCH("Bajo",AA13)))</formula>
    </cfRule>
    <cfRule type="containsText" dxfId="1267" priority="1275" operator="containsText" text="Catastrófico">
      <formula>NOT(ISERROR(SEARCH("Catastrófico",AA13)))</formula>
    </cfRule>
    <cfRule type="containsText" dxfId="1266" priority="1276" operator="containsText" text="Mayor">
      <formula>NOT(ISERROR(SEARCH("Mayor",AA13)))</formula>
    </cfRule>
    <cfRule type="containsText" dxfId="1265" priority="1277" operator="containsText" text="Moderado">
      <formula>NOT(ISERROR(SEARCH("Moderado",AA13)))</formula>
    </cfRule>
    <cfRule type="containsText" dxfId="1264" priority="1278" operator="containsText" text="Menor">
      <formula>NOT(ISERROR(SEARCH("Menor",AA13)))</formula>
    </cfRule>
    <cfRule type="containsText" dxfId="1263" priority="1279" operator="containsText" text="Leve">
      <formula>NOT(ISERROR(SEARCH("Leve",AA13)))</formula>
    </cfRule>
    <cfRule type="containsText" dxfId="1262" priority="1280" operator="containsText" text="Muy a">
      <formula>NOT(ISERROR(SEARCH("Muy a",AA13)))</formula>
    </cfRule>
    <cfRule type="containsText" dxfId="1261" priority="1281" operator="containsText" text="Muy b">
      <formula>NOT(ISERROR(SEARCH("Muy b",AA13)))</formula>
    </cfRule>
    <cfRule type="containsText" dxfId="1260" priority="1282" operator="containsText" text="Baja">
      <formula>NOT(ISERROR(SEARCH("Baja",AA13)))</formula>
    </cfRule>
    <cfRule type="containsText" dxfId="1259" priority="1283" operator="containsText" text="Media">
      <formula>NOT(ISERROR(SEARCH("Media",AA13)))</formula>
    </cfRule>
    <cfRule type="containsText" dxfId="1258" priority="1284" operator="containsText" text="Alta">
      <formula>NOT(ISERROR(SEARCH("Alta",AA13)))</formula>
    </cfRule>
  </conditionalFormatting>
  <conditionalFormatting sqref="Y13">
    <cfRule type="cellIs" dxfId="1257" priority="1249" operator="equal">
      <formula>100%</formula>
    </cfRule>
    <cfRule type="cellIs" dxfId="1256" priority="1250" operator="equal">
      <formula>80%</formula>
    </cfRule>
    <cfRule type="cellIs" dxfId="1255" priority="1251" operator="equal">
      <formula>60%</formula>
    </cfRule>
    <cfRule type="cellIs" dxfId="1254" priority="1252" operator="equal">
      <formula>40%</formula>
    </cfRule>
    <cfRule type="cellIs" dxfId="1253" priority="1253" operator="equal">
      <formula>0.2</formula>
    </cfRule>
    <cfRule type="containsText" dxfId="1252" priority="1254" operator="containsText" text="Extremo">
      <formula>NOT(ISERROR(SEARCH("Extremo",Y13)))</formula>
    </cfRule>
    <cfRule type="containsText" dxfId="1251" priority="1255" operator="containsText" text="Alto">
      <formula>NOT(ISERROR(SEARCH("Alto",Y13)))</formula>
    </cfRule>
    <cfRule type="containsText" dxfId="1250" priority="1256" operator="containsText" text="Bajo">
      <formula>NOT(ISERROR(SEARCH("Bajo",Y13)))</formula>
    </cfRule>
    <cfRule type="containsText" dxfId="1249" priority="1257" operator="containsText" text="Catastrófico">
      <formula>NOT(ISERROR(SEARCH("Catastrófico",Y13)))</formula>
    </cfRule>
    <cfRule type="containsText" dxfId="1248" priority="1258" operator="containsText" text="Mayor">
      <formula>NOT(ISERROR(SEARCH("Mayor",Y13)))</formula>
    </cfRule>
    <cfRule type="containsText" dxfId="1247" priority="1259" operator="containsText" text="Moderado">
      <formula>NOT(ISERROR(SEARCH("Moderado",Y13)))</formula>
    </cfRule>
    <cfRule type="containsText" dxfId="1246" priority="1260" operator="containsText" text="Menor">
      <formula>NOT(ISERROR(SEARCH("Menor",Y13)))</formula>
    </cfRule>
    <cfRule type="containsText" dxfId="1245" priority="1261" operator="containsText" text="Leve">
      <formula>NOT(ISERROR(SEARCH("Leve",Y13)))</formula>
    </cfRule>
    <cfRule type="containsText" dxfId="1244" priority="1262" operator="containsText" text="Muy a">
      <formula>NOT(ISERROR(SEARCH("Muy a",Y13)))</formula>
    </cfRule>
    <cfRule type="containsText" dxfId="1243" priority="1263" operator="containsText" text="Muy b">
      <formula>NOT(ISERROR(SEARCH("Muy b",Y13)))</formula>
    </cfRule>
    <cfRule type="containsText" dxfId="1242" priority="1264" operator="containsText" text="Baja">
      <formula>NOT(ISERROR(SEARCH("Baja",Y13)))</formula>
    </cfRule>
    <cfRule type="containsText" dxfId="1241" priority="1265" operator="containsText" text="Media">
      <formula>NOT(ISERROR(SEARCH("Media",Y13)))</formula>
    </cfRule>
    <cfRule type="containsText" dxfId="1240" priority="1266" operator="containsText" text="Alta">
      <formula>NOT(ISERROR(SEARCH("Alta",Y13)))</formula>
    </cfRule>
  </conditionalFormatting>
  <conditionalFormatting sqref="AU14">
    <cfRule type="containsText" dxfId="1239" priority="1242" operator="containsText" text="BAJA">
      <formula>NOT(ISERROR(SEARCH("BAJA",AU14)))</formula>
    </cfRule>
    <cfRule type="containsText" dxfId="1238" priority="1243" operator="containsText" text="MEDIA">
      <formula>NOT(ISERROR(SEARCH("MEDIA",AU14)))</formula>
    </cfRule>
    <cfRule type="containsText" dxfId="1237" priority="1244" operator="containsText" text="ALTA">
      <formula>NOT(ISERROR(SEARCH("ALTA",AU14)))</formula>
    </cfRule>
  </conditionalFormatting>
  <conditionalFormatting sqref="AV14">
    <cfRule type="cellIs" dxfId="1236" priority="1231" operator="greaterThan">
      <formula>75%</formula>
    </cfRule>
    <cfRule type="cellIs" dxfId="1235" priority="1232" operator="between">
      <formula>51%</formula>
      <formula>75%</formula>
    </cfRule>
    <cfRule type="cellIs" dxfId="1234" priority="1233" operator="between">
      <formula>26%</formula>
      <formula>50%</formula>
    </cfRule>
    <cfRule type="cellIs" dxfId="1233" priority="1234" operator="between">
      <formula>0%</formula>
      <formula>25%</formula>
    </cfRule>
    <cfRule type="containsText" dxfId="1232" priority="1235" operator="containsText" text="BAJA">
      <formula>NOT(ISERROR(SEARCH("BAJA",AV14)))</formula>
    </cfRule>
    <cfRule type="containsText" dxfId="1231" priority="1236" operator="containsText" text="MEDIA">
      <formula>NOT(ISERROR(SEARCH("MEDIA",AV14)))</formula>
    </cfRule>
    <cfRule type="containsText" dxfId="1230" priority="1237" operator="containsText" text="ALTA">
      <formula>NOT(ISERROR(SEARCH("ALTA",AV14)))</formula>
    </cfRule>
  </conditionalFormatting>
  <conditionalFormatting sqref="AC13">
    <cfRule type="containsText" dxfId="1229" priority="1228" operator="containsText" text="BAJA">
      <formula>NOT(ISERROR(SEARCH("BAJA",AC13)))</formula>
    </cfRule>
    <cfRule type="containsText" dxfId="1228" priority="1229" operator="containsText" text="MEDIA">
      <formula>NOT(ISERROR(SEARCH("MEDIA",AC13)))</formula>
    </cfRule>
    <cfRule type="containsText" dxfId="1227" priority="1230" operator="containsText" text="ALTA">
      <formula>NOT(ISERROR(SEARCH("ALTA",AC13)))</formula>
    </cfRule>
  </conditionalFormatting>
  <conditionalFormatting sqref="AN13">
    <cfRule type="containsText" dxfId="1226" priority="1225" operator="containsText" text="BAJA">
      <formula>NOT(ISERROR(SEARCH("BAJA",AN13)))</formula>
    </cfRule>
    <cfRule type="containsText" dxfId="1225" priority="1226" operator="containsText" text="MEDIA">
      <formula>NOT(ISERROR(SEARCH("MEDIA",AN13)))</formula>
    </cfRule>
    <cfRule type="containsText" dxfId="1224" priority="1227" operator="containsText" text="ALTA">
      <formula>NOT(ISERROR(SEARCH("ALTA",AN13)))</formula>
    </cfRule>
  </conditionalFormatting>
  <conditionalFormatting sqref="AS13">
    <cfRule type="containsText" dxfId="1223" priority="1222" operator="containsText" text="BAJA">
      <formula>NOT(ISERROR(SEARCH("BAJA",AS13)))</formula>
    </cfRule>
    <cfRule type="containsText" dxfId="1222" priority="1223" operator="containsText" text="MEDIA">
      <formula>NOT(ISERROR(SEARCH("MEDIA",AS13)))</formula>
    </cfRule>
    <cfRule type="containsText" dxfId="1221" priority="1224" operator="containsText" text="ALTA">
      <formula>NOT(ISERROR(SEARCH("ALTA",AS13)))</formula>
    </cfRule>
  </conditionalFormatting>
  <conditionalFormatting sqref="AS14">
    <cfRule type="containsText" dxfId="1220" priority="1219" operator="containsText" text="BAJA">
      <formula>NOT(ISERROR(SEARCH("BAJA",AS14)))</formula>
    </cfRule>
    <cfRule type="containsText" dxfId="1219" priority="1220" operator="containsText" text="MEDIA">
      <formula>NOT(ISERROR(SEARCH("MEDIA",AS14)))</formula>
    </cfRule>
    <cfRule type="containsText" dxfId="1218" priority="1221" operator="containsText" text="ALTA">
      <formula>NOT(ISERROR(SEARCH("ALTA",AS14)))</formula>
    </cfRule>
  </conditionalFormatting>
  <conditionalFormatting sqref="S13">
    <cfRule type="cellIs" dxfId="1217" priority="1201" operator="equal">
      <formula>100%</formula>
    </cfRule>
    <cfRule type="cellIs" dxfId="1216" priority="1202" operator="equal">
      <formula>80%</formula>
    </cfRule>
    <cfRule type="cellIs" dxfId="1215" priority="1203" operator="equal">
      <formula>60%</formula>
    </cfRule>
    <cfRule type="cellIs" dxfId="1214" priority="1204" operator="equal">
      <formula>40%</formula>
    </cfRule>
    <cfRule type="cellIs" dxfId="1213" priority="1205" operator="equal">
      <formula>0.2</formula>
    </cfRule>
    <cfRule type="containsText" dxfId="1212" priority="1206" operator="containsText" text="Extremo">
      <formula>NOT(ISERROR(SEARCH("Extremo",S13)))</formula>
    </cfRule>
    <cfRule type="containsText" dxfId="1211" priority="1207" operator="containsText" text="Alto">
      <formula>NOT(ISERROR(SEARCH("Alto",S13)))</formula>
    </cfRule>
    <cfRule type="containsText" dxfId="1210" priority="1208" operator="containsText" text="Bajo">
      <formula>NOT(ISERROR(SEARCH("Bajo",S13)))</formula>
    </cfRule>
    <cfRule type="containsText" dxfId="1209" priority="1209" operator="containsText" text="Catastrófico">
      <formula>NOT(ISERROR(SEARCH("Catastrófico",S13)))</formula>
    </cfRule>
    <cfRule type="containsText" dxfId="1208" priority="1210" operator="containsText" text="Mayor">
      <formula>NOT(ISERROR(SEARCH("Mayor",S13)))</formula>
    </cfRule>
    <cfRule type="containsText" dxfId="1207" priority="1211" operator="containsText" text="Moderado">
      <formula>NOT(ISERROR(SEARCH("Moderado",S13)))</formula>
    </cfRule>
    <cfRule type="containsText" dxfId="1206" priority="1212" operator="containsText" text="Menor">
      <formula>NOT(ISERROR(SEARCH("Menor",S13)))</formula>
    </cfRule>
    <cfRule type="containsText" dxfId="1205" priority="1213" operator="containsText" text="Leve">
      <formula>NOT(ISERROR(SEARCH("Leve",S13)))</formula>
    </cfRule>
    <cfRule type="containsText" dxfId="1204" priority="1214" operator="containsText" text="Muy a">
      <formula>NOT(ISERROR(SEARCH("Muy a",S13)))</formula>
    </cfRule>
    <cfRule type="containsText" dxfId="1203" priority="1215" operator="containsText" text="Muy b">
      <formula>NOT(ISERROR(SEARCH("Muy b",S13)))</formula>
    </cfRule>
    <cfRule type="containsText" dxfId="1202" priority="1216" operator="containsText" text="Baja">
      <formula>NOT(ISERROR(SEARCH("Baja",S13)))</formula>
    </cfRule>
    <cfRule type="containsText" dxfId="1201" priority="1217" operator="containsText" text="Media">
      <formula>NOT(ISERROR(SEARCH("Media",S13)))</formula>
    </cfRule>
    <cfRule type="containsText" dxfId="1200" priority="1218" operator="containsText" text="Alta">
      <formula>NOT(ISERROR(SEARCH("Alta",S13)))</formula>
    </cfRule>
  </conditionalFormatting>
  <conditionalFormatting sqref="T13">
    <cfRule type="cellIs" dxfId="1199" priority="1183" operator="equal">
      <formula>100%</formula>
    </cfRule>
    <cfRule type="cellIs" dxfId="1198" priority="1184" operator="equal">
      <formula>80%</formula>
    </cfRule>
    <cfRule type="cellIs" dxfId="1197" priority="1185" operator="equal">
      <formula>60%</formula>
    </cfRule>
    <cfRule type="cellIs" dxfId="1196" priority="1186" operator="equal">
      <formula>40%</formula>
    </cfRule>
    <cfRule type="cellIs" dxfId="1195" priority="1187" operator="equal">
      <formula>0.2</formula>
    </cfRule>
    <cfRule type="containsText" dxfId="1194" priority="1188" operator="containsText" text="Extremo">
      <formula>NOT(ISERROR(SEARCH("Extremo",T13)))</formula>
    </cfRule>
    <cfRule type="containsText" dxfId="1193" priority="1189" operator="containsText" text="Alto">
      <formula>NOT(ISERROR(SEARCH("Alto",T13)))</formula>
    </cfRule>
    <cfRule type="containsText" dxfId="1192" priority="1190" operator="containsText" text="Bajo">
      <formula>NOT(ISERROR(SEARCH("Bajo",T13)))</formula>
    </cfRule>
    <cfRule type="containsText" dxfId="1191" priority="1191" operator="containsText" text="Catastrófico">
      <formula>NOT(ISERROR(SEARCH("Catastrófico",T13)))</formula>
    </cfRule>
    <cfRule type="containsText" dxfId="1190" priority="1192" operator="containsText" text="Mayor">
      <formula>NOT(ISERROR(SEARCH("Mayor",T13)))</formula>
    </cfRule>
    <cfRule type="containsText" dxfId="1189" priority="1193" operator="containsText" text="Moderado">
      <formula>NOT(ISERROR(SEARCH("Moderado",T13)))</formula>
    </cfRule>
    <cfRule type="containsText" dxfId="1188" priority="1194" operator="containsText" text="Menor">
      <formula>NOT(ISERROR(SEARCH("Menor",T13)))</formula>
    </cfRule>
    <cfRule type="containsText" dxfId="1187" priority="1195" operator="containsText" text="Leve">
      <formula>NOT(ISERROR(SEARCH("Leve",T13)))</formula>
    </cfRule>
    <cfRule type="containsText" dxfId="1186" priority="1196" operator="containsText" text="Muy a">
      <formula>NOT(ISERROR(SEARCH("Muy a",T13)))</formula>
    </cfRule>
    <cfRule type="containsText" dxfId="1185" priority="1197" operator="containsText" text="Muy b">
      <formula>NOT(ISERROR(SEARCH("Muy b",T13)))</formula>
    </cfRule>
    <cfRule type="containsText" dxfId="1184" priority="1198" operator="containsText" text="Baja">
      <formula>NOT(ISERROR(SEARCH("Baja",T13)))</formula>
    </cfRule>
    <cfRule type="containsText" dxfId="1183" priority="1199" operator="containsText" text="Media">
      <formula>NOT(ISERROR(SEARCH("Media",T13)))</formula>
    </cfRule>
    <cfRule type="containsText" dxfId="1182" priority="1200" operator="containsText" text="Alta">
      <formula>NOT(ISERROR(SEARCH("Alta",T13)))</formula>
    </cfRule>
  </conditionalFormatting>
  <conditionalFormatting sqref="U13">
    <cfRule type="cellIs" dxfId="1181" priority="1165" operator="equal">
      <formula>100%</formula>
    </cfRule>
    <cfRule type="cellIs" dxfId="1180" priority="1166" operator="equal">
      <formula>80%</formula>
    </cfRule>
    <cfRule type="cellIs" dxfId="1179" priority="1167" operator="equal">
      <formula>60%</formula>
    </cfRule>
    <cfRule type="cellIs" dxfId="1178" priority="1168" operator="equal">
      <formula>40%</formula>
    </cfRule>
    <cfRule type="cellIs" dxfId="1177" priority="1169" operator="equal">
      <formula>0.2</formula>
    </cfRule>
    <cfRule type="containsText" dxfId="1176" priority="1170" operator="containsText" text="Extremo">
      <formula>NOT(ISERROR(SEARCH("Extremo",U13)))</formula>
    </cfRule>
    <cfRule type="containsText" dxfId="1175" priority="1171" operator="containsText" text="Alto">
      <formula>NOT(ISERROR(SEARCH("Alto",U13)))</formula>
    </cfRule>
    <cfRule type="containsText" dxfId="1174" priority="1172" operator="containsText" text="Bajo">
      <formula>NOT(ISERROR(SEARCH("Bajo",U13)))</formula>
    </cfRule>
    <cfRule type="containsText" dxfId="1173" priority="1173" operator="containsText" text="Catastrófico">
      <formula>NOT(ISERROR(SEARCH("Catastrófico",U13)))</formula>
    </cfRule>
    <cfRule type="containsText" dxfId="1172" priority="1174" operator="containsText" text="Mayor">
      <formula>NOT(ISERROR(SEARCH("Mayor",U13)))</formula>
    </cfRule>
    <cfRule type="containsText" dxfId="1171" priority="1175" operator="containsText" text="Moderado">
      <formula>NOT(ISERROR(SEARCH("Moderado",U13)))</formula>
    </cfRule>
    <cfRule type="containsText" dxfId="1170" priority="1176" operator="containsText" text="Menor">
      <formula>NOT(ISERROR(SEARCH("Menor",U13)))</formula>
    </cfRule>
    <cfRule type="containsText" dxfId="1169" priority="1177" operator="containsText" text="Leve">
      <formula>NOT(ISERROR(SEARCH("Leve",U13)))</formula>
    </cfRule>
    <cfRule type="containsText" dxfId="1168" priority="1178" operator="containsText" text="Muy a">
      <formula>NOT(ISERROR(SEARCH("Muy a",U13)))</formula>
    </cfRule>
    <cfRule type="containsText" dxfId="1167" priority="1179" operator="containsText" text="Muy b">
      <formula>NOT(ISERROR(SEARCH("Muy b",U13)))</formula>
    </cfRule>
    <cfRule type="containsText" dxfId="1166" priority="1180" operator="containsText" text="Baja">
      <formula>NOT(ISERROR(SEARCH("Baja",U13)))</formula>
    </cfRule>
    <cfRule type="containsText" dxfId="1165" priority="1181" operator="containsText" text="Media">
      <formula>NOT(ISERROR(SEARCH("Media",U13)))</formula>
    </cfRule>
    <cfRule type="containsText" dxfId="1164" priority="1182" operator="containsText" text="Alta">
      <formula>NOT(ISERROR(SEARCH("Alta",U13)))</formula>
    </cfRule>
  </conditionalFormatting>
  <conditionalFormatting sqref="AC14">
    <cfRule type="containsText" dxfId="1163" priority="1162" operator="containsText" text="BAJA">
      <formula>NOT(ISERROR(SEARCH("BAJA",AC14)))</formula>
    </cfRule>
    <cfRule type="containsText" dxfId="1162" priority="1163" operator="containsText" text="MEDIA">
      <formula>NOT(ISERROR(SEARCH("MEDIA",AC14)))</formula>
    </cfRule>
    <cfRule type="containsText" dxfId="1161" priority="1164" operator="containsText" text="ALTA">
      <formula>NOT(ISERROR(SEARCH("ALTA",AC14)))</formula>
    </cfRule>
  </conditionalFormatting>
  <conditionalFormatting sqref="AN14">
    <cfRule type="containsText" dxfId="1160" priority="1159" operator="containsText" text="BAJA">
      <formula>NOT(ISERROR(SEARCH("BAJA",AN14)))</formula>
    </cfRule>
    <cfRule type="containsText" dxfId="1159" priority="1160" operator="containsText" text="MEDIA">
      <formula>NOT(ISERROR(SEARCH("MEDIA",AN14)))</formula>
    </cfRule>
    <cfRule type="containsText" dxfId="1158" priority="1161" operator="containsText" text="ALTA">
      <formula>NOT(ISERROR(SEARCH("ALTA",AN14)))</formula>
    </cfRule>
  </conditionalFormatting>
  <conditionalFormatting sqref="AJ15:AK15">
    <cfRule type="containsText" dxfId="1157" priority="1153" operator="containsText" text="BAJA">
      <formula>NOT(ISERROR(SEARCH("BAJA",AJ15)))</formula>
    </cfRule>
    <cfRule type="containsText" dxfId="1156" priority="1154" operator="containsText" text="MEDIA">
      <formula>NOT(ISERROR(SEARCH("MEDIA",AJ15)))</formula>
    </cfRule>
    <cfRule type="containsText" dxfId="1155" priority="1155" operator="containsText" text="ALTA">
      <formula>NOT(ISERROR(SEARCH("ALTA",AJ15)))</formula>
    </cfRule>
  </conditionalFormatting>
  <conditionalFormatting sqref="AU15:AV15">
    <cfRule type="cellIs" dxfId="1154" priority="1096" operator="greaterThan">
      <formula>75%</formula>
    </cfRule>
    <cfRule type="cellIs" dxfId="1153" priority="1097" operator="between">
      <formula>51%</formula>
      <formula>75%</formula>
    </cfRule>
    <cfRule type="cellIs" dxfId="1152" priority="1098" operator="between">
      <formula>26%</formula>
      <formula>50%</formula>
    </cfRule>
    <cfRule type="cellIs" dxfId="1151" priority="1099" operator="between">
      <formula>0%</formula>
      <formula>25%</formula>
    </cfRule>
    <cfRule type="containsText" dxfId="1150" priority="1156" operator="containsText" text="BAJA">
      <formula>NOT(ISERROR(SEARCH("BAJA",AU15)))</formula>
    </cfRule>
    <cfRule type="containsText" dxfId="1149" priority="1157" operator="containsText" text="MEDIA">
      <formula>NOT(ISERROR(SEARCH("MEDIA",AU15)))</formula>
    </cfRule>
    <cfRule type="containsText" dxfId="1148" priority="1158" operator="containsText" text="ALTA">
      <formula>NOT(ISERROR(SEARCH("ALTA",AU15)))</formula>
    </cfRule>
  </conditionalFormatting>
  <conditionalFormatting sqref="V15:X15 Z15 AW15:AX15">
    <cfRule type="cellIs" dxfId="1147" priority="1122" operator="equal">
      <formula>100%</formula>
    </cfRule>
    <cfRule type="cellIs" dxfId="1146" priority="1123" operator="equal">
      <formula>80%</formula>
    </cfRule>
    <cfRule type="cellIs" dxfId="1145" priority="1124" operator="equal">
      <formula>60%</formula>
    </cfRule>
    <cfRule type="cellIs" dxfId="1144" priority="1125" operator="equal">
      <formula>40%</formula>
    </cfRule>
    <cfRule type="cellIs" dxfId="1143" priority="1126" operator="equal">
      <formula>0.2</formula>
    </cfRule>
    <cfRule type="containsText" dxfId="1142" priority="1140" operator="containsText" text="Extremo">
      <formula>NOT(ISERROR(SEARCH("Extremo",V15)))</formula>
    </cfRule>
    <cfRule type="containsText" dxfId="1141" priority="1141" operator="containsText" text="Alto">
      <formula>NOT(ISERROR(SEARCH("Alto",V15)))</formula>
    </cfRule>
    <cfRule type="containsText" dxfId="1140" priority="1142" operator="containsText" text="Bajo">
      <formula>NOT(ISERROR(SEARCH("Bajo",V15)))</formula>
    </cfRule>
    <cfRule type="containsText" dxfId="1139" priority="1143" operator="containsText" text="Catastrófico">
      <formula>NOT(ISERROR(SEARCH("Catastrófico",V15)))</formula>
    </cfRule>
    <cfRule type="containsText" dxfId="1138" priority="1144" operator="containsText" text="Mayor">
      <formula>NOT(ISERROR(SEARCH("Mayor",V15)))</formula>
    </cfRule>
    <cfRule type="containsText" dxfId="1137" priority="1145" operator="containsText" text="Moderado">
      <formula>NOT(ISERROR(SEARCH("Moderado",V15)))</formula>
    </cfRule>
    <cfRule type="containsText" dxfId="1136" priority="1146" operator="containsText" text="Menor">
      <formula>NOT(ISERROR(SEARCH("Menor",V15)))</formula>
    </cfRule>
    <cfRule type="containsText" dxfId="1135" priority="1147" operator="containsText" text="Leve">
      <formula>NOT(ISERROR(SEARCH("Leve",V15)))</formula>
    </cfRule>
    <cfRule type="containsText" dxfId="1134" priority="1148" operator="containsText" text="Muy a">
      <formula>NOT(ISERROR(SEARCH("Muy a",V15)))</formula>
    </cfRule>
    <cfRule type="containsText" dxfId="1133" priority="1149" operator="containsText" text="Muy b">
      <formula>NOT(ISERROR(SEARCH("Muy b",V15)))</formula>
    </cfRule>
    <cfRule type="containsText" dxfId="1132" priority="1150" operator="containsText" text="Baja">
      <formula>NOT(ISERROR(SEARCH("Baja",V15)))</formula>
    </cfRule>
    <cfRule type="containsText" dxfId="1131" priority="1151" operator="containsText" text="Media">
      <formula>NOT(ISERROR(SEARCH("Media",V15)))</formula>
    </cfRule>
    <cfRule type="containsText" dxfId="1130" priority="1152" operator="containsText" text="Alta">
      <formula>NOT(ISERROR(SEARCH("Alta",V15)))</formula>
    </cfRule>
  </conditionalFormatting>
  <conditionalFormatting sqref="AA15">
    <cfRule type="cellIs" dxfId="1129" priority="1100" operator="equal">
      <formula>100%</formula>
    </cfRule>
    <cfRule type="cellIs" dxfId="1128" priority="1101" operator="equal">
      <formula>75%</formula>
    </cfRule>
    <cfRule type="cellIs" dxfId="1127" priority="1102" operator="equal">
      <formula>50%</formula>
    </cfRule>
    <cfRule type="cellIs" dxfId="1126" priority="1103" operator="equal">
      <formula>25%</formula>
    </cfRule>
    <cfRule type="containsText" dxfId="1125" priority="1127" operator="containsText" text="Extremo">
      <formula>NOT(ISERROR(SEARCH("Extremo",AA15)))</formula>
    </cfRule>
    <cfRule type="containsText" dxfId="1124" priority="1128" operator="containsText" text="Alto">
      <formula>NOT(ISERROR(SEARCH("Alto",AA15)))</formula>
    </cfRule>
    <cfRule type="containsText" dxfId="1123" priority="1129" operator="containsText" text="Bajo">
      <formula>NOT(ISERROR(SEARCH("Bajo",AA15)))</formula>
    </cfRule>
    <cfRule type="containsText" dxfId="1122" priority="1130" operator="containsText" text="Catastrófico">
      <formula>NOT(ISERROR(SEARCH("Catastrófico",AA15)))</formula>
    </cfRule>
    <cfRule type="containsText" dxfId="1121" priority="1131" operator="containsText" text="Mayor">
      <formula>NOT(ISERROR(SEARCH("Mayor",AA15)))</formula>
    </cfRule>
    <cfRule type="containsText" dxfId="1120" priority="1132" operator="containsText" text="Moderado">
      <formula>NOT(ISERROR(SEARCH("Moderado",AA15)))</formula>
    </cfRule>
    <cfRule type="containsText" dxfId="1119" priority="1133" operator="containsText" text="Menor">
      <formula>NOT(ISERROR(SEARCH("Menor",AA15)))</formula>
    </cfRule>
    <cfRule type="containsText" dxfId="1118" priority="1134" operator="containsText" text="Leve">
      <formula>NOT(ISERROR(SEARCH("Leve",AA15)))</formula>
    </cfRule>
    <cfRule type="containsText" dxfId="1117" priority="1135" operator="containsText" text="Muy a">
      <formula>NOT(ISERROR(SEARCH("Muy a",AA15)))</formula>
    </cfRule>
    <cfRule type="containsText" dxfId="1116" priority="1136" operator="containsText" text="Muy b">
      <formula>NOT(ISERROR(SEARCH("Muy b",AA15)))</formula>
    </cfRule>
    <cfRule type="containsText" dxfId="1115" priority="1137" operator="containsText" text="Baja">
      <formula>NOT(ISERROR(SEARCH("Baja",AA15)))</formula>
    </cfRule>
    <cfRule type="containsText" dxfId="1114" priority="1138" operator="containsText" text="Media">
      <formula>NOT(ISERROR(SEARCH("Media",AA15)))</formula>
    </cfRule>
    <cfRule type="containsText" dxfId="1113" priority="1139" operator="containsText" text="Alta">
      <formula>NOT(ISERROR(SEARCH("Alta",AA15)))</formula>
    </cfRule>
  </conditionalFormatting>
  <conditionalFormatting sqref="Y15">
    <cfRule type="cellIs" dxfId="1112" priority="1104" operator="equal">
      <formula>100%</formula>
    </cfRule>
    <cfRule type="cellIs" dxfId="1111" priority="1105" operator="equal">
      <formula>80%</formula>
    </cfRule>
    <cfRule type="cellIs" dxfId="1110" priority="1106" operator="equal">
      <formula>60%</formula>
    </cfRule>
    <cfRule type="cellIs" dxfId="1109" priority="1107" operator="equal">
      <formula>40%</formula>
    </cfRule>
    <cfRule type="cellIs" dxfId="1108" priority="1108" operator="equal">
      <formula>0.2</formula>
    </cfRule>
    <cfRule type="containsText" dxfId="1107" priority="1109" operator="containsText" text="Extremo">
      <formula>NOT(ISERROR(SEARCH("Extremo",Y15)))</formula>
    </cfRule>
    <cfRule type="containsText" dxfId="1106" priority="1110" operator="containsText" text="Alto">
      <formula>NOT(ISERROR(SEARCH("Alto",Y15)))</formula>
    </cfRule>
    <cfRule type="containsText" dxfId="1105" priority="1111" operator="containsText" text="Bajo">
      <formula>NOT(ISERROR(SEARCH("Bajo",Y15)))</formula>
    </cfRule>
    <cfRule type="containsText" dxfId="1104" priority="1112" operator="containsText" text="Catastrófico">
      <formula>NOT(ISERROR(SEARCH("Catastrófico",Y15)))</formula>
    </cfRule>
    <cfRule type="containsText" dxfId="1103" priority="1113" operator="containsText" text="Mayor">
      <formula>NOT(ISERROR(SEARCH("Mayor",Y15)))</formula>
    </cfRule>
    <cfRule type="containsText" dxfId="1102" priority="1114" operator="containsText" text="Moderado">
      <formula>NOT(ISERROR(SEARCH("Moderado",Y15)))</formula>
    </cfRule>
    <cfRule type="containsText" dxfId="1101" priority="1115" operator="containsText" text="Menor">
      <formula>NOT(ISERROR(SEARCH("Menor",Y15)))</formula>
    </cfRule>
    <cfRule type="containsText" dxfId="1100" priority="1116" operator="containsText" text="Leve">
      <formula>NOT(ISERROR(SEARCH("Leve",Y15)))</formula>
    </cfRule>
    <cfRule type="containsText" dxfId="1099" priority="1117" operator="containsText" text="Muy a">
      <formula>NOT(ISERROR(SEARCH("Muy a",Y15)))</formula>
    </cfRule>
    <cfRule type="containsText" dxfId="1098" priority="1118" operator="containsText" text="Muy b">
      <formula>NOT(ISERROR(SEARCH("Muy b",Y15)))</formula>
    </cfRule>
    <cfRule type="containsText" dxfId="1097" priority="1119" operator="containsText" text="Baja">
      <formula>NOT(ISERROR(SEARCH("Baja",Y15)))</formula>
    </cfRule>
    <cfRule type="containsText" dxfId="1096" priority="1120" operator="containsText" text="Media">
      <formula>NOT(ISERROR(SEARCH("Media",Y15)))</formula>
    </cfRule>
    <cfRule type="containsText" dxfId="1095" priority="1121" operator="containsText" text="Alta">
      <formula>NOT(ISERROR(SEARCH("Alta",Y15)))</formula>
    </cfRule>
  </conditionalFormatting>
  <conditionalFormatting sqref="AC15:AD15">
    <cfRule type="containsText" dxfId="1094" priority="1093" operator="containsText" text="BAJA">
      <formula>NOT(ISERROR(SEARCH("BAJA",AC15)))</formula>
    </cfRule>
    <cfRule type="containsText" dxfId="1093" priority="1094" operator="containsText" text="MEDIA">
      <formula>NOT(ISERROR(SEARCH("MEDIA",AC15)))</formula>
    </cfRule>
    <cfRule type="containsText" dxfId="1092" priority="1095" operator="containsText" text="ALTA">
      <formula>NOT(ISERROR(SEARCH("ALTA",AC15)))</formula>
    </cfRule>
  </conditionalFormatting>
  <conditionalFormatting sqref="AL15">
    <cfRule type="containsText" dxfId="1091" priority="1090" operator="containsText" text="BAJA">
      <formula>NOT(ISERROR(SEARCH("BAJA",AL15)))</formula>
    </cfRule>
    <cfRule type="containsText" dxfId="1090" priority="1091" operator="containsText" text="MEDIA">
      <formula>NOT(ISERROR(SEARCH("MEDIA",AL15)))</formula>
    </cfRule>
    <cfRule type="containsText" dxfId="1089" priority="1092" operator="containsText" text="ALTA">
      <formula>NOT(ISERROR(SEARCH("ALTA",AL15)))</formula>
    </cfRule>
  </conditionalFormatting>
  <conditionalFormatting sqref="AS15">
    <cfRule type="containsText" dxfId="1088" priority="1087" operator="containsText" text="BAJA">
      <formula>NOT(ISERROR(SEARCH("BAJA",AS15)))</formula>
    </cfRule>
    <cfRule type="containsText" dxfId="1087" priority="1088" operator="containsText" text="MEDIA">
      <formula>NOT(ISERROR(SEARCH("MEDIA",AS15)))</formula>
    </cfRule>
    <cfRule type="containsText" dxfId="1086" priority="1089" operator="containsText" text="ALTA">
      <formula>NOT(ISERROR(SEARCH("ALTA",AS15)))</formula>
    </cfRule>
  </conditionalFormatting>
  <conditionalFormatting sqref="AQ15">
    <cfRule type="containsText" dxfId="1085" priority="1084" operator="containsText" text="BAJA">
      <formula>NOT(ISERROR(SEARCH("BAJA",AQ15)))</formula>
    </cfRule>
    <cfRule type="containsText" dxfId="1084" priority="1085" operator="containsText" text="MEDIA">
      <formula>NOT(ISERROR(SEARCH("MEDIA",AQ15)))</formula>
    </cfRule>
    <cfRule type="containsText" dxfId="1083" priority="1086" operator="containsText" text="ALTA">
      <formula>NOT(ISERROR(SEARCH("ALTA",AQ15)))</formula>
    </cfRule>
  </conditionalFormatting>
  <conditionalFormatting sqref="S15">
    <cfRule type="cellIs" dxfId="1082" priority="1066" operator="equal">
      <formula>100%</formula>
    </cfRule>
    <cfRule type="cellIs" dxfId="1081" priority="1067" operator="equal">
      <formula>80%</formula>
    </cfRule>
    <cfRule type="cellIs" dxfId="1080" priority="1068" operator="equal">
      <formula>60%</formula>
    </cfRule>
    <cfRule type="cellIs" dxfId="1079" priority="1069" operator="equal">
      <formula>40%</formula>
    </cfRule>
    <cfRule type="cellIs" dxfId="1078" priority="1070" operator="equal">
      <formula>0.2</formula>
    </cfRule>
    <cfRule type="containsText" dxfId="1077" priority="1071" operator="containsText" text="Extremo">
      <formula>NOT(ISERROR(SEARCH("Extremo",S15)))</formula>
    </cfRule>
    <cfRule type="containsText" dxfId="1076" priority="1072" operator="containsText" text="Alto">
      <formula>NOT(ISERROR(SEARCH("Alto",S15)))</formula>
    </cfRule>
    <cfRule type="containsText" dxfId="1075" priority="1073" operator="containsText" text="Bajo">
      <formula>NOT(ISERROR(SEARCH("Bajo",S15)))</formula>
    </cfRule>
    <cfRule type="containsText" dxfId="1074" priority="1074" operator="containsText" text="Catastrófico">
      <formula>NOT(ISERROR(SEARCH("Catastrófico",S15)))</formula>
    </cfRule>
    <cfRule type="containsText" dxfId="1073" priority="1075" operator="containsText" text="Mayor">
      <formula>NOT(ISERROR(SEARCH("Mayor",S15)))</formula>
    </cfRule>
    <cfRule type="containsText" dxfId="1072" priority="1076" operator="containsText" text="Moderado">
      <formula>NOT(ISERROR(SEARCH("Moderado",S15)))</formula>
    </cfRule>
    <cfRule type="containsText" dxfId="1071" priority="1077" operator="containsText" text="Menor">
      <formula>NOT(ISERROR(SEARCH("Menor",S15)))</formula>
    </cfRule>
    <cfRule type="containsText" dxfId="1070" priority="1078" operator="containsText" text="Leve">
      <formula>NOT(ISERROR(SEARCH("Leve",S15)))</formula>
    </cfRule>
    <cfRule type="containsText" dxfId="1069" priority="1079" operator="containsText" text="Muy a">
      <formula>NOT(ISERROR(SEARCH("Muy a",S15)))</formula>
    </cfRule>
    <cfRule type="containsText" dxfId="1068" priority="1080" operator="containsText" text="Muy b">
      <formula>NOT(ISERROR(SEARCH("Muy b",S15)))</formula>
    </cfRule>
    <cfRule type="containsText" dxfId="1067" priority="1081" operator="containsText" text="Baja">
      <formula>NOT(ISERROR(SEARCH("Baja",S15)))</formula>
    </cfRule>
    <cfRule type="containsText" dxfId="1066" priority="1082" operator="containsText" text="Media">
      <formula>NOT(ISERROR(SEARCH("Media",S15)))</formula>
    </cfRule>
    <cfRule type="containsText" dxfId="1065" priority="1083" operator="containsText" text="Alta">
      <formula>NOT(ISERROR(SEARCH("Alta",S15)))</formula>
    </cfRule>
  </conditionalFormatting>
  <conditionalFormatting sqref="T15">
    <cfRule type="cellIs" dxfId="1064" priority="1048" operator="equal">
      <formula>100%</formula>
    </cfRule>
    <cfRule type="cellIs" dxfId="1063" priority="1049" operator="equal">
      <formula>80%</formula>
    </cfRule>
    <cfRule type="cellIs" dxfId="1062" priority="1050" operator="equal">
      <formula>60%</formula>
    </cfRule>
    <cfRule type="cellIs" dxfId="1061" priority="1051" operator="equal">
      <formula>40%</formula>
    </cfRule>
    <cfRule type="cellIs" dxfId="1060" priority="1052" operator="equal">
      <formula>0.2</formula>
    </cfRule>
    <cfRule type="containsText" dxfId="1059" priority="1053" operator="containsText" text="Extremo">
      <formula>NOT(ISERROR(SEARCH("Extremo",T15)))</formula>
    </cfRule>
    <cfRule type="containsText" dxfId="1058" priority="1054" operator="containsText" text="Alto">
      <formula>NOT(ISERROR(SEARCH("Alto",T15)))</formula>
    </cfRule>
    <cfRule type="containsText" dxfId="1057" priority="1055" operator="containsText" text="Bajo">
      <formula>NOT(ISERROR(SEARCH("Bajo",T15)))</formula>
    </cfRule>
    <cfRule type="containsText" dxfId="1056" priority="1056" operator="containsText" text="Catastrófico">
      <formula>NOT(ISERROR(SEARCH("Catastrófico",T15)))</formula>
    </cfRule>
    <cfRule type="containsText" dxfId="1055" priority="1057" operator="containsText" text="Mayor">
      <formula>NOT(ISERROR(SEARCH("Mayor",T15)))</formula>
    </cfRule>
    <cfRule type="containsText" dxfId="1054" priority="1058" operator="containsText" text="Moderado">
      <formula>NOT(ISERROR(SEARCH("Moderado",T15)))</formula>
    </cfRule>
    <cfRule type="containsText" dxfId="1053" priority="1059" operator="containsText" text="Menor">
      <formula>NOT(ISERROR(SEARCH("Menor",T15)))</formula>
    </cfRule>
    <cfRule type="containsText" dxfId="1052" priority="1060" operator="containsText" text="Leve">
      <formula>NOT(ISERROR(SEARCH("Leve",T15)))</formula>
    </cfRule>
    <cfRule type="containsText" dxfId="1051" priority="1061" operator="containsText" text="Muy a">
      <formula>NOT(ISERROR(SEARCH("Muy a",T15)))</formula>
    </cfRule>
    <cfRule type="containsText" dxfId="1050" priority="1062" operator="containsText" text="Muy b">
      <formula>NOT(ISERROR(SEARCH("Muy b",T15)))</formula>
    </cfRule>
    <cfRule type="containsText" dxfId="1049" priority="1063" operator="containsText" text="Baja">
      <formula>NOT(ISERROR(SEARCH("Baja",T15)))</formula>
    </cfRule>
    <cfRule type="containsText" dxfId="1048" priority="1064" operator="containsText" text="Media">
      <formula>NOT(ISERROR(SEARCH("Media",T15)))</formula>
    </cfRule>
    <cfRule type="containsText" dxfId="1047" priority="1065" operator="containsText" text="Alta">
      <formula>NOT(ISERROR(SEARCH("Alta",T15)))</formula>
    </cfRule>
  </conditionalFormatting>
  <conditionalFormatting sqref="U15">
    <cfRule type="cellIs" dxfId="1046" priority="1030" operator="equal">
      <formula>100%</formula>
    </cfRule>
    <cfRule type="cellIs" dxfId="1045" priority="1031" operator="equal">
      <formula>80%</formula>
    </cfRule>
    <cfRule type="cellIs" dxfId="1044" priority="1032" operator="equal">
      <formula>60%</formula>
    </cfRule>
    <cfRule type="cellIs" dxfId="1043" priority="1033" operator="equal">
      <formula>40%</formula>
    </cfRule>
    <cfRule type="cellIs" dxfId="1042" priority="1034" operator="equal">
      <formula>0.2</formula>
    </cfRule>
    <cfRule type="containsText" dxfId="1041" priority="1035" operator="containsText" text="Extremo">
      <formula>NOT(ISERROR(SEARCH("Extremo",U15)))</formula>
    </cfRule>
    <cfRule type="containsText" dxfId="1040" priority="1036" operator="containsText" text="Alto">
      <formula>NOT(ISERROR(SEARCH("Alto",U15)))</formula>
    </cfRule>
    <cfRule type="containsText" dxfId="1039" priority="1037" operator="containsText" text="Bajo">
      <formula>NOT(ISERROR(SEARCH("Bajo",U15)))</formula>
    </cfRule>
    <cfRule type="containsText" dxfId="1038" priority="1038" operator="containsText" text="Catastrófico">
      <formula>NOT(ISERROR(SEARCH("Catastrófico",U15)))</formula>
    </cfRule>
    <cfRule type="containsText" dxfId="1037" priority="1039" operator="containsText" text="Mayor">
      <formula>NOT(ISERROR(SEARCH("Mayor",U15)))</formula>
    </cfRule>
    <cfRule type="containsText" dxfId="1036" priority="1040" operator="containsText" text="Moderado">
      <formula>NOT(ISERROR(SEARCH("Moderado",U15)))</formula>
    </cfRule>
    <cfRule type="containsText" dxfId="1035" priority="1041" operator="containsText" text="Menor">
      <formula>NOT(ISERROR(SEARCH("Menor",U15)))</formula>
    </cfRule>
    <cfRule type="containsText" dxfId="1034" priority="1042" operator="containsText" text="Leve">
      <formula>NOT(ISERROR(SEARCH("Leve",U15)))</formula>
    </cfRule>
    <cfRule type="containsText" dxfId="1033" priority="1043" operator="containsText" text="Muy a">
      <formula>NOT(ISERROR(SEARCH("Muy a",U15)))</formula>
    </cfRule>
    <cfRule type="containsText" dxfId="1032" priority="1044" operator="containsText" text="Muy b">
      <formula>NOT(ISERROR(SEARCH("Muy b",U15)))</formula>
    </cfRule>
    <cfRule type="containsText" dxfId="1031" priority="1045" operator="containsText" text="Baja">
      <formula>NOT(ISERROR(SEARCH("Baja",U15)))</formula>
    </cfRule>
    <cfRule type="containsText" dxfId="1030" priority="1046" operator="containsText" text="Media">
      <formula>NOT(ISERROR(SEARCH("Media",U15)))</formula>
    </cfRule>
    <cfRule type="containsText" dxfId="1029" priority="1047" operator="containsText" text="Alta">
      <formula>NOT(ISERROR(SEARCH("Alta",U15)))</formula>
    </cfRule>
  </conditionalFormatting>
  <conditionalFormatting sqref="AJ16:AK17 AR16">
    <cfRule type="containsText" dxfId="1028" priority="1027" operator="containsText" text="BAJA">
      <formula>NOT(ISERROR(SEARCH("BAJA",AJ16)))</formula>
    </cfRule>
    <cfRule type="containsText" dxfId="1027" priority="1028" operator="containsText" text="MEDIA">
      <formula>NOT(ISERROR(SEARCH("MEDIA",AJ16)))</formula>
    </cfRule>
    <cfRule type="containsText" dxfId="1026" priority="1029" operator="containsText" text="ALTA">
      <formula>NOT(ISERROR(SEARCH("ALTA",AJ16)))</formula>
    </cfRule>
  </conditionalFormatting>
  <conditionalFormatting sqref="AU16">
    <cfRule type="containsText" dxfId="1025" priority="925" operator="containsText" text="BAJA">
      <formula>NOT(ISERROR(SEARCH("BAJA",AU16)))</formula>
    </cfRule>
    <cfRule type="containsText" dxfId="1024" priority="926" operator="containsText" text="MEDIA">
      <formula>NOT(ISERROR(SEARCH("MEDIA",AU16)))</formula>
    </cfRule>
    <cfRule type="containsText" dxfId="1023" priority="927" operator="containsText" text="ALTA">
      <formula>NOT(ISERROR(SEARCH("ALTA",AU16)))</formula>
    </cfRule>
  </conditionalFormatting>
  <conditionalFormatting sqref="AU17">
    <cfRule type="containsText" dxfId="1022" priority="922" operator="containsText" text="BAJA">
      <formula>NOT(ISERROR(SEARCH("BAJA",AU17)))</formula>
    </cfRule>
    <cfRule type="containsText" dxfId="1021" priority="923" operator="containsText" text="MEDIA">
      <formula>NOT(ISERROR(SEARCH("MEDIA",AU17)))</formula>
    </cfRule>
    <cfRule type="containsText" dxfId="1020" priority="924" operator="containsText" text="ALTA">
      <formula>NOT(ISERROR(SEARCH("ALTA",AU17)))</formula>
    </cfRule>
  </conditionalFormatting>
  <conditionalFormatting sqref="AU18">
    <cfRule type="containsText" dxfId="1019" priority="919" operator="containsText" text="BAJA">
      <formula>NOT(ISERROR(SEARCH("BAJA",AU18)))</formula>
    </cfRule>
    <cfRule type="containsText" dxfId="1018" priority="920" operator="containsText" text="MEDIA">
      <formula>NOT(ISERROR(SEARCH("MEDIA",AU18)))</formula>
    </cfRule>
    <cfRule type="containsText" dxfId="1017" priority="921" operator="containsText" text="ALTA">
      <formula>NOT(ISERROR(SEARCH("ALTA",AU18)))</formula>
    </cfRule>
  </conditionalFormatting>
  <conditionalFormatting sqref="AX16">
    <cfRule type="cellIs" dxfId="1016" priority="981" operator="equal">
      <formula>100%</formula>
    </cfRule>
    <cfRule type="cellIs" dxfId="1015" priority="982" operator="equal">
      <formula>80%</formula>
    </cfRule>
    <cfRule type="cellIs" dxfId="1014" priority="983" operator="equal">
      <formula>60%</formula>
    </cfRule>
    <cfRule type="cellIs" dxfId="1013" priority="984" operator="equal">
      <formula>40%</formula>
    </cfRule>
    <cfRule type="cellIs" dxfId="1012" priority="985" operator="equal">
      <formula>0.2</formula>
    </cfRule>
    <cfRule type="containsText" dxfId="1011" priority="999" operator="containsText" text="Extremo">
      <formula>NOT(ISERROR(SEARCH("Extremo",AX16)))</formula>
    </cfRule>
    <cfRule type="containsText" dxfId="1010" priority="1000" operator="containsText" text="Alto">
      <formula>NOT(ISERROR(SEARCH("Alto",AX16)))</formula>
    </cfRule>
    <cfRule type="containsText" dxfId="1009" priority="1001" operator="containsText" text="Bajo">
      <formula>NOT(ISERROR(SEARCH("Bajo",AX16)))</formula>
    </cfRule>
    <cfRule type="containsText" dxfId="1008" priority="1012" operator="containsText" text="Catastrófico">
      <formula>NOT(ISERROR(SEARCH("Catastrófico",AX16)))</formula>
    </cfRule>
    <cfRule type="containsText" dxfId="1007" priority="1013" operator="containsText" text="Mayor">
      <formula>NOT(ISERROR(SEARCH("Mayor",AX16)))</formula>
    </cfRule>
    <cfRule type="containsText" dxfId="1006" priority="1014" operator="containsText" text="Moderado">
      <formula>NOT(ISERROR(SEARCH("Moderado",AX16)))</formula>
    </cfRule>
    <cfRule type="containsText" dxfId="1005" priority="1015" operator="containsText" text="Menor">
      <formula>NOT(ISERROR(SEARCH("Menor",AX16)))</formula>
    </cfRule>
    <cfRule type="containsText" dxfId="1004" priority="1016" operator="containsText" text="Leve">
      <formula>NOT(ISERROR(SEARCH("Leve",AX16)))</formula>
    </cfRule>
    <cfRule type="containsText" dxfId="1003" priority="1022" operator="containsText" text="Muy a">
      <formula>NOT(ISERROR(SEARCH("Muy a",AX16)))</formula>
    </cfRule>
    <cfRule type="containsText" dxfId="1002" priority="1023" operator="containsText" text="Muy b">
      <formula>NOT(ISERROR(SEARCH("Muy b",AX16)))</formula>
    </cfRule>
    <cfRule type="containsText" dxfId="1001" priority="1024" operator="containsText" text="Baja">
      <formula>NOT(ISERROR(SEARCH("Baja",AX16)))</formula>
    </cfRule>
    <cfRule type="containsText" dxfId="1000" priority="1025" operator="containsText" text="Media">
      <formula>NOT(ISERROR(SEARCH("Media",AX16)))</formula>
    </cfRule>
    <cfRule type="containsText" dxfId="999" priority="1026" operator="containsText" text="Alta">
      <formula>NOT(ISERROR(SEARCH("Alta",AX16)))</formula>
    </cfRule>
  </conditionalFormatting>
  <conditionalFormatting sqref="V16">
    <cfRule type="containsText" dxfId="998" priority="1017" operator="containsText" text="Muy a">
      <formula>NOT(ISERROR(SEARCH("Muy a",V16)))</formula>
    </cfRule>
    <cfRule type="containsText" dxfId="997" priority="1018" operator="containsText" text="Muy b">
      <formula>NOT(ISERROR(SEARCH("Muy b",V16)))</formula>
    </cfRule>
    <cfRule type="containsText" dxfId="996" priority="1019" operator="containsText" text="Baja">
      <formula>NOT(ISERROR(SEARCH("Baja",V16)))</formula>
    </cfRule>
    <cfRule type="containsText" dxfId="995" priority="1020" operator="containsText" text="Media">
      <formula>NOT(ISERROR(SEARCH("Media",V16)))</formula>
    </cfRule>
    <cfRule type="containsText" dxfId="994" priority="1021" operator="containsText" text="Alta">
      <formula>NOT(ISERROR(SEARCH("Alta",V16)))</formula>
    </cfRule>
  </conditionalFormatting>
  <conditionalFormatting sqref="X16">
    <cfRule type="containsText" dxfId="993" priority="1002" operator="containsText" text="Catastrófico">
      <formula>NOT(ISERROR(SEARCH("Catastrófico",X16)))</formula>
    </cfRule>
    <cfRule type="containsText" dxfId="992" priority="1003" operator="containsText" text="Mayor">
      <formula>NOT(ISERROR(SEARCH("Mayor",X16)))</formula>
    </cfRule>
    <cfRule type="containsText" dxfId="991" priority="1004" operator="containsText" text="Moderado">
      <formula>NOT(ISERROR(SEARCH("Moderado",X16)))</formula>
    </cfRule>
    <cfRule type="containsText" dxfId="990" priority="1005" operator="containsText" text="Menor">
      <formula>NOT(ISERROR(SEARCH("Menor",X16)))</formula>
    </cfRule>
    <cfRule type="containsText" dxfId="989" priority="1006" operator="containsText" text="Leve">
      <formula>NOT(ISERROR(SEARCH("Leve",X16)))</formula>
    </cfRule>
    <cfRule type="containsText" dxfId="988" priority="1007" operator="containsText" text="Muy a">
      <formula>NOT(ISERROR(SEARCH("Muy a",X16)))</formula>
    </cfRule>
    <cfRule type="containsText" dxfId="987" priority="1008" operator="containsText" text="Muy b">
      <formula>NOT(ISERROR(SEARCH("Muy b",X16)))</formula>
    </cfRule>
    <cfRule type="containsText" dxfId="986" priority="1009" operator="containsText" text="Baja">
      <formula>NOT(ISERROR(SEARCH("Baja",X16)))</formula>
    </cfRule>
    <cfRule type="containsText" dxfId="985" priority="1010" operator="containsText" text="Media">
      <formula>NOT(ISERROR(SEARCH("Media",X16)))</formula>
    </cfRule>
    <cfRule type="containsText" dxfId="984" priority="1011" operator="containsText" text="Alta">
      <formula>NOT(ISERROR(SEARCH("Alta",X16)))</formula>
    </cfRule>
  </conditionalFormatting>
  <conditionalFormatting sqref="Z16">
    <cfRule type="containsText" dxfId="983" priority="986" operator="containsText" text="Extremo">
      <formula>NOT(ISERROR(SEARCH("Extremo",Z16)))</formula>
    </cfRule>
    <cfRule type="containsText" dxfId="982" priority="987" operator="containsText" text="Alto">
      <formula>NOT(ISERROR(SEARCH("Alto",Z16)))</formula>
    </cfRule>
    <cfRule type="containsText" dxfId="981" priority="988" operator="containsText" text="Bajo">
      <formula>NOT(ISERROR(SEARCH("Bajo",Z16)))</formula>
    </cfRule>
    <cfRule type="containsText" dxfId="980" priority="989" operator="containsText" text="Catastrófico">
      <formula>NOT(ISERROR(SEARCH("Catastrófico",Z16)))</formula>
    </cfRule>
    <cfRule type="containsText" dxfId="979" priority="990" operator="containsText" text="Mayor">
      <formula>NOT(ISERROR(SEARCH("Mayor",Z16)))</formula>
    </cfRule>
    <cfRule type="containsText" dxfId="978" priority="991" operator="containsText" text="Moderado">
      <formula>NOT(ISERROR(SEARCH("Moderado",Z16)))</formula>
    </cfRule>
    <cfRule type="containsText" dxfId="977" priority="992" operator="containsText" text="Menor">
      <formula>NOT(ISERROR(SEARCH("Menor",Z16)))</formula>
    </cfRule>
    <cfRule type="containsText" dxfId="976" priority="993" operator="containsText" text="Leve">
      <formula>NOT(ISERROR(SEARCH("Leve",Z16)))</formula>
    </cfRule>
    <cfRule type="containsText" dxfId="975" priority="994" operator="containsText" text="Muy a">
      <formula>NOT(ISERROR(SEARCH("Muy a",Z16)))</formula>
    </cfRule>
    <cfRule type="containsText" dxfId="974" priority="995" operator="containsText" text="Muy b">
      <formula>NOT(ISERROR(SEARCH("Muy b",Z16)))</formula>
    </cfRule>
    <cfRule type="containsText" dxfId="973" priority="996" operator="containsText" text="Baja">
      <formula>NOT(ISERROR(SEARCH("Baja",Z16)))</formula>
    </cfRule>
    <cfRule type="containsText" dxfId="972" priority="997" operator="containsText" text="Media">
      <formula>NOT(ISERROR(SEARCH("Media",Z16)))</formula>
    </cfRule>
    <cfRule type="containsText" dxfId="971" priority="998" operator="containsText" text="Alta">
      <formula>NOT(ISERROR(SEARCH("Alta",Z16)))</formula>
    </cfRule>
  </conditionalFormatting>
  <conditionalFormatting sqref="Y16">
    <cfRule type="cellIs" dxfId="970" priority="963" operator="equal">
      <formula>100%</formula>
    </cfRule>
    <cfRule type="cellIs" dxfId="969" priority="964" operator="equal">
      <formula>80%</formula>
    </cfRule>
    <cfRule type="cellIs" dxfId="968" priority="965" operator="equal">
      <formula>60%</formula>
    </cfRule>
    <cfRule type="cellIs" dxfId="967" priority="966" operator="equal">
      <formula>40%</formula>
    </cfRule>
    <cfRule type="cellIs" dxfId="966" priority="967" operator="equal">
      <formula>0.2</formula>
    </cfRule>
    <cfRule type="containsText" dxfId="965" priority="968" operator="containsText" text="Extremo">
      <formula>NOT(ISERROR(SEARCH("Extremo",Y16)))</formula>
    </cfRule>
    <cfRule type="containsText" dxfId="964" priority="969" operator="containsText" text="Alto">
      <formula>NOT(ISERROR(SEARCH("Alto",Y16)))</formula>
    </cfRule>
    <cfRule type="containsText" dxfId="963" priority="970" operator="containsText" text="Bajo">
      <formula>NOT(ISERROR(SEARCH("Bajo",Y16)))</formula>
    </cfRule>
    <cfRule type="containsText" dxfId="962" priority="971" operator="containsText" text="Catastrófico">
      <formula>NOT(ISERROR(SEARCH("Catastrófico",Y16)))</formula>
    </cfRule>
    <cfRule type="containsText" dxfId="961" priority="972" operator="containsText" text="Mayor">
      <formula>NOT(ISERROR(SEARCH("Mayor",Y16)))</formula>
    </cfRule>
    <cfRule type="containsText" dxfId="960" priority="973" operator="containsText" text="Moderado">
      <formula>NOT(ISERROR(SEARCH("Moderado",Y16)))</formula>
    </cfRule>
    <cfRule type="containsText" dxfId="959" priority="974" operator="containsText" text="Menor">
      <formula>NOT(ISERROR(SEARCH("Menor",Y16)))</formula>
    </cfRule>
    <cfRule type="containsText" dxfId="958" priority="975" operator="containsText" text="Leve">
      <formula>NOT(ISERROR(SEARCH("Leve",Y16)))</formula>
    </cfRule>
    <cfRule type="containsText" dxfId="957" priority="976" operator="containsText" text="Muy a">
      <formula>NOT(ISERROR(SEARCH("Muy a",Y16)))</formula>
    </cfRule>
    <cfRule type="containsText" dxfId="956" priority="977" operator="containsText" text="Muy b">
      <formula>NOT(ISERROR(SEARCH("Muy b",Y16)))</formula>
    </cfRule>
    <cfRule type="containsText" dxfId="955" priority="978" operator="containsText" text="Baja">
      <formula>NOT(ISERROR(SEARCH("Baja",Y16)))</formula>
    </cfRule>
    <cfRule type="containsText" dxfId="954" priority="979" operator="containsText" text="Media">
      <formula>NOT(ISERROR(SEARCH("Media",Y16)))</formula>
    </cfRule>
    <cfRule type="containsText" dxfId="953" priority="980" operator="containsText" text="Alta">
      <formula>NOT(ISERROR(SEARCH("Alta",Y16)))</formula>
    </cfRule>
  </conditionalFormatting>
  <conditionalFormatting sqref="W16">
    <cfRule type="cellIs" dxfId="952" priority="945" operator="equal">
      <formula>100%</formula>
    </cfRule>
    <cfRule type="cellIs" dxfId="951" priority="946" operator="equal">
      <formula>80%</formula>
    </cfRule>
    <cfRule type="cellIs" dxfId="950" priority="947" operator="equal">
      <formula>60%</formula>
    </cfRule>
    <cfRule type="cellIs" dxfId="949" priority="948" operator="equal">
      <formula>40%</formula>
    </cfRule>
    <cfRule type="cellIs" dxfId="948" priority="949" operator="equal">
      <formula>0.2</formula>
    </cfRule>
    <cfRule type="containsText" dxfId="947" priority="950" operator="containsText" text="Extremo">
      <formula>NOT(ISERROR(SEARCH("Extremo",W16)))</formula>
    </cfRule>
    <cfRule type="containsText" dxfId="946" priority="951" operator="containsText" text="Alto">
      <formula>NOT(ISERROR(SEARCH("Alto",W16)))</formula>
    </cfRule>
    <cfRule type="containsText" dxfId="945" priority="952" operator="containsText" text="Bajo">
      <formula>NOT(ISERROR(SEARCH("Bajo",W16)))</formula>
    </cfRule>
    <cfRule type="containsText" dxfId="944" priority="953" operator="containsText" text="Catastrófico">
      <formula>NOT(ISERROR(SEARCH("Catastrófico",W16)))</formula>
    </cfRule>
    <cfRule type="containsText" dxfId="943" priority="954" operator="containsText" text="Mayor">
      <formula>NOT(ISERROR(SEARCH("Mayor",W16)))</formula>
    </cfRule>
    <cfRule type="containsText" dxfId="942" priority="955" operator="containsText" text="Moderado">
      <formula>NOT(ISERROR(SEARCH("Moderado",W16)))</formula>
    </cfRule>
    <cfRule type="containsText" dxfId="941" priority="956" operator="containsText" text="Menor">
      <formula>NOT(ISERROR(SEARCH("Menor",W16)))</formula>
    </cfRule>
    <cfRule type="containsText" dxfId="940" priority="957" operator="containsText" text="Leve">
      <formula>NOT(ISERROR(SEARCH("Leve",W16)))</formula>
    </cfRule>
    <cfRule type="containsText" dxfId="939" priority="958" operator="containsText" text="Muy a">
      <formula>NOT(ISERROR(SEARCH("Muy a",W16)))</formula>
    </cfRule>
    <cfRule type="containsText" dxfId="938" priority="959" operator="containsText" text="Muy b">
      <formula>NOT(ISERROR(SEARCH("Muy b",W16)))</formula>
    </cfRule>
    <cfRule type="containsText" dxfId="937" priority="960" operator="containsText" text="Baja">
      <formula>NOT(ISERROR(SEARCH("Baja",W16)))</formula>
    </cfRule>
    <cfRule type="containsText" dxfId="936" priority="961" operator="containsText" text="Media">
      <formula>NOT(ISERROR(SEARCH("Media",W16)))</formula>
    </cfRule>
    <cfRule type="containsText" dxfId="935" priority="962" operator="containsText" text="Alta">
      <formula>NOT(ISERROR(SEARCH("Alta",W16)))</formula>
    </cfRule>
  </conditionalFormatting>
  <conditionalFormatting sqref="AA16">
    <cfRule type="cellIs" dxfId="934" priority="928" operator="equal">
      <formula>100%</formula>
    </cfRule>
    <cfRule type="cellIs" dxfId="933" priority="929" operator="equal">
      <formula>75%</formula>
    </cfRule>
    <cfRule type="cellIs" dxfId="932" priority="930" operator="equal">
      <formula>50%</formula>
    </cfRule>
    <cfRule type="cellIs" dxfId="931" priority="931" operator="equal">
      <formula>25%</formula>
    </cfRule>
    <cfRule type="containsText" dxfId="930" priority="932" operator="containsText" text="Extremo">
      <formula>NOT(ISERROR(SEARCH("Extremo",AA16)))</formula>
    </cfRule>
    <cfRule type="containsText" dxfId="929" priority="933" operator="containsText" text="Alto">
      <formula>NOT(ISERROR(SEARCH("Alto",AA16)))</formula>
    </cfRule>
    <cfRule type="containsText" dxfId="928" priority="934" operator="containsText" text="Bajo">
      <formula>NOT(ISERROR(SEARCH("Bajo",AA16)))</formula>
    </cfRule>
    <cfRule type="containsText" dxfId="927" priority="935" operator="containsText" text="Catastrófico">
      <formula>NOT(ISERROR(SEARCH("Catastrófico",AA16)))</formula>
    </cfRule>
    <cfRule type="containsText" dxfId="926" priority="936" operator="containsText" text="Mayor">
      <formula>NOT(ISERROR(SEARCH("Mayor",AA16)))</formula>
    </cfRule>
    <cfRule type="containsText" dxfId="925" priority="937" operator="containsText" text="Moderado">
      <formula>NOT(ISERROR(SEARCH("Moderado",AA16)))</formula>
    </cfRule>
    <cfRule type="containsText" dxfId="924" priority="938" operator="containsText" text="Menor">
      <formula>NOT(ISERROR(SEARCH("Menor",AA16)))</formula>
    </cfRule>
    <cfRule type="containsText" dxfId="923" priority="939" operator="containsText" text="Leve">
      <formula>NOT(ISERROR(SEARCH("Leve",AA16)))</formula>
    </cfRule>
    <cfRule type="containsText" dxfId="922" priority="940" operator="containsText" text="Muy a">
      <formula>NOT(ISERROR(SEARCH("Muy a",AA16)))</formula>
    </cfRule>
    <cfRule type="containsText" dxfId="921" priority="941" operator="containsText" text="Muy b">
      <formula>NOT(ISERROR(SEARCH("Muy b",AA16)))</formula>
    </cfRule>
    <cfRule type="containsText" dxfId="920" priority="942" operator="containsText" text="Baja">
      <formula>NOT(ISERROR(SEARCH("Baja",AA16)))</formula>
    </cfRule>
    <cfRule type="containsText" dxfId="919" priority="943" operator="containsText" text="Media">
      <formula>NOT(ISERROR(SEARCH("Media",AA16)))</formula>
    </cfRule>
    <cfRule type="containsText" dxfId="918" priority="944" operator="containsText" text="Alta">
      <formula>NOT(ISERROR(SEARCH("Alta",AA16)))</formula>
    </cfRule>
  </conditionalFormatting>
  <conditionalFormatting sqref="AW16">
    <cfRule type="containsText" dxfId="917" priority="906" operator="containsText" text="Extremo">
      <formula>NOT(ISERROR(SEARCH("Extremo",AW16)))</formula>
    </cfRule>
    <cfRule type="containsText" dxfId="916" priority="907" operator="containsText" text="Alto">
      <formula>NOT(ISERROR(SEARCH("Alto",AW16)))</formula>
    </cfRule>
    <cfRule type="containsText" dxfId="915" priority="908" operator="containsText" text="Bajo">
      <formula>NOT(ISERROR(SEARCH("Bajo",AW16)))</formula>
    </cfRule>
    <cfRule type="containsText" dxfId="914" priority="909" operator="containsText" text="Catastrófico">
      <formula>NOT(ISERROR(SEARCH("Catastrófico",AW16)))</formula>
    </cfRule>
    <cfRule type="containsText" dxfId="913" priority="910" operator="containsText" text="Mayor">
      <formula>NOT(ISERROR(SEARCH("Mayor",AW16)))</formula>
    </cfRule>
    <cfRule type="containsText" dxfId="912" priority="911" operator="containsText" text="Moderado">
      <formula>NOT(ISERROR(SEARCH("Moderado",AW16)))</formula>
    </cfRule>
    <cfRule type="containsText" dxfId="911" priority="912" operator="containsText" text="Menor">
      <formula>NOT(ISERROR(SEARCH("Menor",AW16)))</formula>
    </cfRule>
    <cfRule type="containsText" dxfId="910" priority="913" operator="containsText" text="Leve">
      <formula>NOT(ISERROR(SEARCH("Leve",AW16)))</formula>
    </cfRule>
    <cfRule type="containsText" dxfId="909" priority="914" operator="containsText" text="Muy a">
      <formula>NOT(ISERROR(SEARCH("Muy a",AW16)))</formula>
    </cfRule>
    <cfRule type="containsText" dxfId="908" priority="915" operator="containsText" text="Muy b">
      <formula>NOT(ISERROR(SEARCH("Muy b",AW16)))</formula>
    </cfRule>
    <cfRule type="containsText" dxfId="907" priority="916" operator="containsText" text="Baja">
      <formula>NOT(ISERROR(SEARCH("Baja",AW16)))</formula>
    </cfRule>
    <cfRule type="containsText" dxfId="906" priority="917" operator="containsText" text="Media">
      <formula>NOT(ISERROR(SEARCH("Media",AW16)))</formula>
    </cfRule>
    <cfRule type="containsText" dxfId="905" priority="918" operator="containsText" text="Alta">
      <formula>NOT(ISERROR(SEARCH("Alta",AW16)))</formula>
    </cfRule>
  </conditionalFormatting>
  <conditionalFormatting sqref="AV16">
    <cfRule type="cellIs" dxfId="904" priority="899" operator="greaterThan">
      <formula>75%</formula>
    </cfRule>
    <cfRule type="cellIs" dxfId="903" priority="900" operator="between">
      <formula>51%</formula>
      <formula>75%</formula>
    </cfRule>
    <cfRule type="cellIs" dxfId="902" priority="901" operator="between">
      <formula>26%</formula>
      <formula>50%</formula>
    </cfRule>
    <cfRule type="cellIs" dxfId="901" priority="902" operator="between">
      <formula>0%</formula>
      <formula>25%</formula>
    </cfRule>
    <cfRule type="containsText" dxfId="900" priority="903" operator="containsText" text="BAJA">
      <formula>NOT(ISERROR(SEARCH("BAJA",AV16)))</formula>
    </cfRule>
    <cfRule type="containsText" dxfId="899" priority="904" operator="containsText" text="MEDIA">
      <formula>NOT(ISERROR(SEARCH("MEDIA",AV16)))</formula>
    </cfRule>
    <cfRule type="containsText" dxfId="898" priority="905" operator="containsText" text="ALTA">
      <formula>NOT(ISERROR(SEARCH("ALTA",AV16)))</formula>
    </cfRule>
  </conditionalFormatting>
  <conditionalFormatting sqref="AV17">
    <cfRule type="cellIs" dxfId="897" priority="892" operator="greaterThan">
      <formula>75%</formula>
    </cfRule>
    <cfRule type="cellIs" dxfId="896" priority="893" operator="between">
      <formula>51%</formula>
      <formula>75%</formula>
    </cfRule>
    <cfRule type="cellIs" dxfId="895" priority="894" operator="between">
      <formula>26%</formula>
      <formula>50%</formula>
    </cfRule>
    <cfRule type="cellIs" dxfId="894" priority="895" operator="between">
      <formula>0%</formula>
      <formula>25%</formula>
    </cfRule>
    <cfRule type="containsText" dxfId="893" priority="896" operator="containsText" text="BAJA">
      <formula>NOT(ISERROR(SEARCH("BAJA",AV17)))</formula>
    </cfRule>
    <cfRule type="containsText" dxfId="892" priority="897" operator="containsText" text="MEDIA">
      <formula>NOT(ISERROR(SEARCH("MEDIA",AV17)))</formula>
    </cfRule>
    <cfRule type="containsText" dxfId="891" priority="898" operator="containsText" text="ALTA">
      <formula>NOT(ISERROR(SEARCH("ALTA",AV17)))</formula>
    </cfRule>
  </conditionalFormatting>
  <conditionalFormatting sqref="AD16">
    <cfRule type="containsText" dxfId="890" priority="889" operator="containsText" text="BAJA">
      <formula>NOT(ISERROR(SEARCH("BAJA",AD16)))</formula>
    </cfRule>
    <cfRule type="containsText" dxfId="889" priority="890" operator="containsText" text="MEDIA">
      <formula>NOT(ISERROR(SEARCH("MEDIA",AD16)))</formula>
    </cfRule>
    <cfRule type="containsText" dxfId="888" priority="891" operator="containsText" text="ALTA">
      <formula>NOT(ISERROR(SEARCH("ALTA",AD16)))</formula>
    </cfRule>
  </conditionalFormatting>
  <conditionalFormatting sqref="AL16">
    <cfRule type="containsText" dxfId="887" priority="886" operator="containsText" text="BAJA">
      <formula>NOT(ISERROR(SEARCH("BAJA",AL16)))</formula>
    </cfRule>
    <cfRule type="containsText" dxfId="886" priority="887" operator="containsText" text="MEDIA">
      <formula>NOT(ISERROR(SEARCH("MEDIA",AL16)))</formula>
    </cfRule>
    <cfRule type="containsText" dxfId="885" priority="888" operator="containsText" text="ALTA">
      <formula>NOT(ISERROR(SEARCH("ALTA",AL16)))</formula>
    </cfRule>
  </conditionalFormatting>
  <conditionalFormatting sqref="AN16">
    <cfRule type="containsText" dxfId="884" priority="883" operator="containsText" text="BAJA">
      <formula>NOT(ISERROR(SEARCH("BAJA",AN16)))</formula>
    </cfRule>
    <cfRule type="containsText" dxfId="883" priority="884" operator="containsText" text="MEDIA">
      <formula>NOT(ISERROR(SEARCH("MEDIA",AN16)))</formula>
    </cfRule>
    <cfRule type="containsText" dxfId="882" priority="885" operator="containsText" text="ALTA">
      <formula>NOT(ISERROR(SEARCH("ALTA",AN16)))</formula>
    </cfRule>
  </conditionalFormatting>
  <conditionalFormatting sqref="AN17">
    <cfRule type="containsText" dxfId="881" priority="880" operator="containsText" text="BAJA">
      <formula>NOT(ISERROR(SEARCH("BAJA",AN17)))</formula>
    </cfRule>
    <cfRule type="containsText" dxfId="880" priority="881" operator="containsText" text="MEDIA">
      <formula>NOT(ISERROR(SEARCH("MEDIA",AN17)))</formula>
    </cfRule>
    <cfRule type="containsText" dxfId="879" priority="882" operator="containsText" text="ALTA">
      <formula>NOT(ISERROR(SEARCH("ALTA",AN17)))</formula>
    </cfRule>
  </conditionalFormatting>
  <conditionalFormatting sqref="AS16:AS17">
    <cfRule type="containsText" dxfId="878" priority="877" operator="containsText" text="BAJA">
      <formula>NOT(ISERROR(SEARCH("BAJA",AS16)))</formula>
    </cfRule>
    <cfRule type="containsText" dxfId="877" priority="878" operator="containsText" text="MEDIA">
      <formula>NOT(ISERROR(SEARCH("MEDIA",AS16)))</formula>
    </cfRule>
    <cfRule type="containsText" dxfId="876" priority="879" operator="containsText" text="ALTA">
      <formula>NOT(ISERROR(SEARCH("ALTA",AS16)))</formula>
    </cfRule>
  </conditionalFormatting>
  <conditionalFormatting sqref="AS17">
    <cfRule type="containsText" dxfId="875" priority="874" operator="containsText" text="BAJA">
      <formula>NOT(ISERROR(SEARCH("BAJA",AS17)))</formula>
    </cfRule>
    <cfRule type="containsText" dxfId="874" priority="875" operator="containsText" text="MEDIA">
      <formula>NOT(ISERROR(SEARCH("MEDIA",AS17)))</formula>
    </cfRule>
    <cfRule type="containsText" dxfId="873" priority="876" operator="containsText" text="ALTA">
      <formula>NOT(ISERROR(SEARCH("ALTA",AS17)))</formula>
    </cfRule>
  </conditionalFormatting>
  <conditionalFormatting sqref="AS16">
    <cfRule type="containsText" dxfId="872" priority="871" operator="containsText" text="BAJA">
      <formula>NOT(ISERROR(SEARCH("BAJA",AS16)))</formula>
    </cfRule>
    <cfRule type="containsText" dxfId="871" priority="872" operator="containsText" text="MEDIA">
      <formula>NOT(ISERROR(SEARCH("MEDIA",AS16)))</formula>
    </cfRule>
    <cfRule type="containsText" dxfId="870" priority="873" operator="containsText" text="ALTA">
      <formula>NOT(ISERROR(SEARCH("ALTA",AS16)))</formula>
    </cfRule>
  </conditionalFormatting>
  <conditionalFormatting sqref="AS17">
    <cfRule type="containsText" dxfId="869" priority="868" operator="containsText" text="BAJA">
      <formula>NOT(ISERROR(SEARCH("BAJA",AS17)))</formula>
    </cfRule>
    <cfRule type="containsText" dxfId="868" priority="869" operator="containsText" text="MEDIA">
      <formula>NOT(ISERROR(SEARCH("MEDIA",AS17)))</formula>
    </cfRule>
    <cfRule type="containsText" dxfId="867" priority="870" operator="containsText" text="ALTA">
      <formula>NOT(ISERROR(SEARCH("ALTA",AS17)))</formula>
    </cfRule>
  </conditionalFormatting>
  <conditionalFormatting sqref="AP16">
    <cfRule type="containsText" dxfId="866" priority="865" operator="containsText" text="BAJA">
      <formula>NOT(ISERROR(SEARCH("BAJA",AP16)))</formula>
    </cfRule>
    <cfRule type="containsText" dxfId="865" priority="866" operator="containsText" text="MEDIA">
      <formula>NOT(ISERROR(SEARCH("MEDIA",AP16)))</formula>
    </cfRule>
    <cfRule type="containsText" dxfId="864" priority="867" operator="containsText" text="ALTA">
      <formula>NOT(ISERROR(SEARCH("ALTA",AP16)))</formula>
    </cfRule>
  </conditionalFormatting>
  <conditionalFormatting sqref="AP17">
    <cfRule type="containsText" dxfId="863" priority="862" operator="containsText" text="BAJA">
      <formula>NOT(ISERROR(SEARCH("BAJA",AP17)))</formula>
    </cfRule>
    <cfRule type="containsText" dxfId="862" priority="863" operator="containsText" text="MEDIA">
      <formula>NOT(ISERROR(SEARCH("MEDIA",AP17)))</formula>
    </cfRule>
    <cfRule type="containsText" dxfId="861" priority="864" operator="containsText" text="ALTA">
      <formula>NOT(ISERROR(SEARCH("ALTA",AP17)))</formula>
    </cfRule>
  </conditionalFormatting>
  <conditionalFormatting sqref="AQ16">
    <cfRule type="containsText" dxfId="860" priority="859" operator="containsText" text="BAJA">
      <formula>NOT(ISERROR(SEARCH("BAJA",AQ16)))</formula>
    </cfRule>
    <cfRule type="containsText" dxfId="859" priority="860" operator="containsText" text="MEDIA">
      <formula>NOT(ISERROR(SEARCH("MEDIA",AQ16)))</formula>
    </cfRule>
    <cfRule type="containsText" dxfId="858" priority="861" operator="containsText" text="ALTA">
      <formula>NOT(ISERROR(SEARCH("ALTA",AQ16)))</formula>
    </cfRule>
  </conditionalFormatting>
  <conditionalFormatting sqref="AV18">
    <cfRule type="cellIs" dxfId="857" priority="852" operator="greaterThan">
      <formula>75%</formula>
    </cfRule>
    <cfRule type="cellIs" dxfId="856" priority="853" operator="between">
      <formula>51%</formula>
      <formula>75%</formula>
    </cfRule>
    <cfRule type="cellIs" dxfId="855" priority="854" operator="between">
      <formula>26%</formula>
      <formula>50%</formula>
    </cfRule>
    <cfRule type="cellIs" dxfId="854" priority="855" operator="between">
      <formula>0%</formula>
      <formula>25%</formula>
    </cfRule>
    <cfRule type="containsText" dxfId="853" priority="856" operator="containsText" text="BAJA">
      <formula>NOT(ISERROR(SEARCH("BAJA",AV18)))</formula>
    </cfRule>
    <cfRule type="containsText" dxfId="852" priority="857" operator="containsText" text="MEDIA">
      <formula>NOT(ISERROR(SEARCH("MEDIA",AV18)))</formula>
    </cfRule>
    <cfRule type="containsText" dxfId="851" priority="858" operator="containsText" text="ALTA">
      <formula>NOT(ISERROR(SEARCH("ALTA",AV18)))</formula>
    </cfRule>
  </conditionalFormatting>
  <conditionalFormatting sqref="S16">
    <cfRule type="cellIs" dxfId="850" priority="834" operator="equal">
      <formula>100%</formula>
    </cfRule>
    <cfRule type="cellIs" dxfId="849" priority="835" operator="equal">
      <formula>80%</formula>
    </cfRule>
    <cfRule type="cellIs" dxfId="848" priority="836" operator="equal">
      <formula>60%</formula>
    </cfRule>
    <cfRule type="cellIs" dxfId="847" priority="837" operator="equal">
      <formula>40%</formula>
    </cfRule>
    <cfRule type="cellIs" dxfId="846" priority="838" operator="equal">
      <formula>0.2</formula>
    </cfRule>
    <cfRule type="containsText" dxfId="845" priority="839" operator="containsText" text="Extremo">
      <formula>NOT(ISERROR(SEARCH("Extremo",S16)))</formula>
    </cfRule>
    <cfRule type="containsText" dxfId="844" priority="840" operator="containsText" text="Alto">
      <formula>NOT(ISERROR(SEARCH("Alto",S16)))</formula>
    </cfRule>
    <cfRule type="containsText" dxfId="843" priority="841" operator="containsText" text="Bajo">
      <formula>NOT(ISERROR(SEARCH("Bajo",S16)))</formula>
    </cfRule>
    <cfRule type="containsText" dxfId="842" priority="842" operator="containsText" text="Catastrófico">
      <formula>NOT(ISERROR(SEARCH("Catastrófico",S16)))</formula>
    </cfRule>
    <cfRule type="containsText" dxfId="841" priority="843" operator="containsText" text="Mayor">
      <formula>NOT(ISERROR(SEARCH("Mayor",S16)))</formula>
    </cfRule>
    <cfRule type="containsText" dxfId="840" priority="844" operator="containsText" text="Moderado">
      <formula>NOT(ISERROR(SEARCH("Moderado",S16)))</formula>
    </cfRule>
    <cfRule type="containsText" dxfId="839" priority="845" operator="containsText" text="Menor">
      <formula>NOT(ISERROR(SEARCH("Menor",S16)))</formula>
    </cfRule>
    <cfRule type="containsText" dxfId="838" priority="846" operator="containsText" text="Leve">
      <formula>NOT(ISERROR(SEARCH("Leve",S16)))</formula>
    </cfRule>
    <cfRule type="containsText" dxfId="837" priority="847" operator="containsText" text="Muy a">
      <formula>NOT(ISERROR(SEARCH("Muy a",S16)))</formula>
    </cfRule>
    <cfRule type="containsText" dxfId="836" priority="848" operator="containsText" text="Muy b">
      <formula>NOT(ISERROR(SEARCH("Muy b",S16)))</formula>
    </cfRule>
    <cfRule type="containsText" dxfId="835" priority="849" operator="containsText" text="Baja">
      <formula>NOT(ISERROR(SEARCH("Baja",S16)))</formula>
    </cfRule>
    <cfRule type="containsText" dxfId="834" priority="850" operator="containsText" text="Media">
      <formula>NOT(ISERROR(SEARCH("Media",S16)))</formula>
    </cfRule>
    <cfRule type="containsText" dxfId="833" priority="851" operator="containsText" text="Alta">
      <formula>NOT(ISERROR(SEARCH("Alta",S16)))</formula>
    </cfRule>
  </conditionalFormatting>
  <conditionalFormatting sqref="T16">
    <cfRule type="cellIs" dxfId="832" priority="816" operator="equal">
      <formula>100%</formula>
    </cfRule>
    <cfRule type="cellIs" dxfId="831" priority="817" operator="equal">
      <formula>80%</formula>
    </cfRule>
    <cfRule type="cellIs" dxfId="830" priority="818" operator="equal">
      <formula>60%</formula>
    </cfRule>
    <cfRule type="cellIs" dxfId="829" priority="819" operator="equal">
      <formula>40%</formula>
    </cfRule>
    <cfRule type="cellIs" dxfId="828" priority="820" operator="equal">
      <formula>0.2</formula>
    </cfRule>
    <cfRule type="containsText" dxfId="827" priority="821" operator="containsText" text="Extremo">
      <formula>NOT(ISERROR(SEARCH("Extremo",T16)))</formula>
    </cfRule>
    <cfRule type="containsText" dxfId="826" priority="822" operator="containsText" text="Alto">
      <formula>NOT(ISERROR(SEARCH("Alto",T16)))</formula>
    </cfRule>
    <cfRule type="containsText" dxfId="825" priority="823" operator="containsText" text="Bajo">
      <formula>NOT(ISERROR(SEARCH("Bajo",T16)))</formula>
    </cfRule>
    <cfRule type="containsText" dxfId="824" priority="824" operator="containsText" text="Catastrófico">
      <formula>NOT(ISERROR(SEARCH("Catastrófico",T16)))</formula>
    </cfRule>
    <cfRule type="containsText" dxfId="823" priority="825" operator="containsText" text="Mayor">
      <formula>NOT(ISERROR(SEARCH("Mayor",T16)))</formula>
    </cfRule>
    <cfRule type="containsText" dxfId="822" priority="826" operator="containsText" text="Moderado">
      <formula>NOT(ISERROR(SEARCH("Moderado",T16)))</formula>
    </cfRule>
    <cfRule type="containsText" dxfId="821" priority="827" operator="containsText" text="Menor">
      <formula>NOT(ISERROR(SEARCH("Menor",T16)))</formula>
    </cfRule>
    <cfRule type="containsText" dxfId="820" priority="828" operator="containsText" text="Leve">
      <formula>NOT(ISERROR(SEARCH("Leve",T16)))</formula>
    </cfRule>
    <cfRule type="containsText" dxfId="819" priority="829" operator="containsText" text="Muy a">
      <formula>NOT(ISERROR(SEARCH("Muy a",T16)))</formula>
    </cfRule>
    <cfRule type="containsText" dxfId="818" priority="830" operator="containsText" text="Muy b">
      <formula>NOT(ISERROR(SEARCH("Muy b",T16)))</formula>
    </cfRule>
    <cfRule type="containsText" dxfId="817" priority="831" operator="containsText" text="Baja">
      <formula>NOT(ISERROR(SEARCH("Baja",T16)))</formula>
    </cfRule>
    <cfRule type="containsText" dxfId="816" priority="832" operator="containsText" text="Media">
      <formula>NOT(ISERROR(SEARCH("Media",T16)))</formula>
    </cfRule>
    <cfRule type="containsText" dxfId="815" priority="833" operator="containsText" text="Alta">
      <formula>NOT(ISERROR(SEARCH("Alta",T16)))</formula>
    </cfRule>
  </conditionalFormatting>
  <conditionalFormatting sqref="U16">
    <cfRule type="cellIs" dxfId="814" priority="798" operator="equal">
      <formula>100%</formula>
    </cfRule>
    <cfRule type="cellIs" dxfId="813" priority="799" operator="equal">
      <formula>80%</formula>
    </cfRule>
    <cfRule type="cellIs" dxfId="812" priority="800" operator="equal">
      <formula>60%</formula>
    </cfRule>
    <cfRule type="cellIs" dxfId="811" priority="801" operator="equal">
      <formula>40%</formula>
    </cfRule>
    <cfRule type="cellIs" dxfId="810" priority="802" operator="equal">
      <formula>0.2</formula>
    </cfRule>
    <cfRule type="containsText" dxfId="809" priority="803" operator="containsText" text="Extremo">
      <formula>NOT(ISERROR(SEARCH("Extremo",U16)))</formula>
    </cfRule>
    <cfRule type="containsText" dxfId="808" priority="804" operator="containsText" text="Alto">
      <formula>NOT(ISERROR(SEARCH("Alto",U16)))</formula>
    </cfRule>
    <cfRule type="containsText" dxfId="807" priority="805" operator="containsText" text="Bajo">
      <formula>NOT(ISERROR(SEARCH("Bajo",U16)))</formula>
    </cfRule>
    <cfRule type="containsText" dxfId="806" priority="806" operator="containsText" text="Catastrófico">
      <formula>NOT(ISERROR(SEARCH("Catastrófico",U16)))</formula>
    </cfRule>
    <cfRule type="containsText" dxfId="805" priority="807" operator="containsText" text="Mayor">
      <formula>NOT(ISERROR(SEARCH("Mayor",U16)))</formula>
    </cfRule>
    <cfRule type="containsText" dxfId="804" priority="808" operator="containsText" text="Moderado">
      <formula>NOT(ISERROR(SEARCH("Moderado",U16)))</formula>
    </cfRule>
    <cfRule type="containsText" dxfId="803" priority="809" operator="containsText" text="Menor">
      <formula>NOT(ISERROR(SEARCH("Menor",U16)))</formula>
    </cfRule>
    <cfRule type="containsText" dxfId="802" priority="810" operator="containsText" text="Leve">
      <formula>NOT(ISERROR(SEARCH("Leve",U16)))</formula>
    </cfRule>
    <cfRule type="containsText" dxfId="801" priority="811" operator="containsText" text="Muy a">
      <formula>NOT(ISERROR(SEARCH("Muy a",U16)))</formula>
    </cfRule>
    <cfRule type="containsText" dxfId="800" priority="812" operator="containsText" text="Muy b">
      <formula>NOT(ISERROR(SEARCH("Muy b",U16)))</formula>
    </cfRule>
    <cfRule type="containsText" dxfId="799" priority="813" operator="containsText" text="Baja">
      <formula>NOT(ISERROR(SEARCH("Baja",U16)))</formula>
    </cfRule>
    <cfRule type="containsText" dxfId="798" priority="814" operator="containsText" text="Media">
      <formula>NOT(ISERROR(SEARCH("Media",U16)))</formula>
    </cfRule>
    <cfRule type="containsText" dxfId="797" priority="815" operator="containsText" text="Alta">
      <formula>NOT(ISERROR(SEARCH("Alta",U16)))</formula>
    </cfRule>
  </conditionalFormatting>
  <conditionalFormatting sqref="AN18">
    <cfRule type="containsText" dxfId="796" priority="795" operator="containsText" text="BAJA">
      <formula>NOT(ISERROR(SEARCH("BAJA",AN18)))</formula>
    </cfRule>
    <cfRule type="containsText" dxfId="795" priority="796" operator="containsText" text="MEDIA">
      <formula>NOT(ISERROR(SEARCH("MEDIA",AN18)))</formula>
    </cfRule>
    <cfRule type="containsText" dxfId="794" priority="797" operator="containsText" text="ALTA">
      <formula>NOT(ISERROR(SEARCH("ALTA",AN18)))</formula>
    </cfRule>
  </conditionalFormatting>
  <conditionalFormatting sqref="AL17">
    <cfRule type="containsText" dxfId="793" priority="792" operator="containsText" text="BAJA">
      <formula>NOT(ISERROR(SEARCH("BAJA",AL17)))</formula>
    </cfRule>
    <cfRule type="containsText" dxfId="792" priority="793" operator="containsText" text="MEDIA">
      <formula>NOT(ISERROR(SEARCH("MEDIA",AL17)))</formula>
    </cfRule>
    <cfRule type="containsText" dxfId="791" priority="794" operator="containsText" text="ALTA">
      <formula>NOT(ISERROR(SEARCH("ALTA",AL17)))</formula>
    </cfRule>
  </conditionalFormatting>
  <conditionalFormatting sqref="AS18">
    <cfRule type="containsText" dxfId="790" priority="789" operator="containsText" text="BAJA">
      <formula>NOT(ISERROR(SEARCH("BAJA",AS18)))</formula>
    </cfRule>
    <cfRule type="containsText" dxfId="789" priority="790" operator="containsText" text="MEDIA">
      <formula>NOT(ISERROR(SEARCH("MEDIA",AS18)))</formula>
    </cfRule>
    <cfRule type="containsText" dxfId="788" priority="791" operator="containsText" text="ALTA">
      <formula>NOT(ISERROR(SEARCH("ALTA",AS18)))</formula>
    </cfRule>
  </conditionalFormatting>
  <conditionalFormatting sqref="AS18">
    <cfRule type="containsText" dxfId="787" priority="786" operator="containsText" text="BAJA">
      <formula>NOT(ISERROR(SEARCH("BAJA",AS18)))</formula>
    </cfRule>
    <cfRule type="containsText" dxfId="786" priority="787" operator="containsText" text="MEDIA">
      <formula>NOT(ISERROR(SEARCH("MEDIA",AS18)))</formula>
    </cfRule>
    <cfRule type="containsText" dxfId="785" priority="788" operator="containsText" text="ALTA">
      <formula>NOT(ISERROR(SEARCH("ALTA",AS18)))</formula>
    </cfRule>
  </conditionalFormatting>
  <conditionalFormatting sqref="AS18">
    <cfRule type="containsText" dxfId="784" priority="783" operator="containsText" text="BAJA">
      <formula>NOT(ISERROR(SEARCH("BAJA",AS18)))</formula>
    </cfRule>
    <cfRule type="containsText" dxfId="783" priority="784" operator="containsText" text="MEDIA">
      <formula>NOT(ISERROR(SEARCH("MEDIA",AS18)))</formula>
    </cfRule>
    <cfRule type="containsText" dxfId="782" priority="785" operator="containsText" text="ALTA">
      <formula>NOT(ISERROR(SEARCH("ALTA",AS18)))</formula>
    </cfRule>
  </conditionalFormatting>
  <conditionalFormatting sqref="AJ19:AK23">
    <cfRule type="containsText" dxfId="781" priority="777" operator="containsText" text="BAJA">
      <formula>NOT(ISERROR(SEARCH("BAJA",AJ19)))</formula>
    </cfRule>
    <cfRule type="containsText" dxfId="780" priority="778" operator="containsText" text="MEDIA">
      <formula>NOT(ISERROR(SEARCH("MEDIA",AJ19)))</formula>
    </cfRule>
    <cfRule type="containsText" dxfId="779" priority="779" operator="containsText" text="ALTA">
      <formula>NOT(ISERROR(SEARCH("ALTA",AJ19)))</formula>
    </cfRule>
  </conditionalFormatting>
  <conditionalFormatting sqref="AR19">
    <cfRule type="containsText" dxfId="778" priority="780" operator="containsText" text="BAJA">
      <formula>NOT(ISERROR(SEARCH("BAJA",AR19)))</formula>
    </cfRule>
    <cfRule type="containsText" dxfId="777" priority="781" operator="containsText" text="MEDIA">
      <formula>NOT(ISERROR(SEARCH("MEDIA",AR19)))</formula>
    </cfRule>
    <cfRule type="containsText" dxfId="776" priority="782" operator="containsText" text="ALTA">
      <formula>NOT(ISERROR(SEARCH("ALTA",AR19)))</formula>
    </cfRule>
  </conditionalFormatting>
  <conditionalFormatting sqref="AX19">
    <cfRule type="cellIs" dxfId="775" priority="731" operator="equal">
      <formula>100%</formula>
    </cfRule>
    <cfRule type="cellIs" dxfId="774" priority="732" operator="equal">
      <formula>80%</formula>
    </cfRule>
    <cfRule type="cellIs" dxfId="773" priority="733" operator="equal">
      <formula>60%</formula>
    </cfRule>
    <cfRule type="cellIs" dxfId="772" priority="734" operator="equal">
      <formula>40%</formula>
    </cfRule>
    <cfRule type="cellIs" dxfId="771" priority="735" operator="equal">
      <formula>0.2</formula>
    </cfRule>
    <cfRule type="containsText" dxfId="770" priority="749" operator="containsText" text="Extremo">
      <formula>NOT(ISERROR(SEARCH("Extremo",AX19)))</formula>
    </cfRule>
    <cfRule type="containsText" dxfId="769" priority="750" operator="containsText" text="Alto">
      <formula>NOT(ISERROR(SEARCH("Alto",AX19)))</formula>
    </cfRule>
    <cfRule type="containsText" dxfId="768" priority="751" operator="containsText" text="Bajo">
      <formula>NOT(ISERROR(SEARCH("Bajo",AX19)))</formula>
    </cfRule>
    <cfRule type="containsText" dxfId="767" priority="762" operator="containsText" text="Catastrófico">
      <formula>NOT(ISERROR(SEARCH("Catastrófico",AX19)))</formula>
    </cfRule>
    <cfRule type="containsText" dxfId="766" priority="763" operator="containsText" text="Mayor">
      <formula>NOT(ISERROR(SEARCH("Mayor",AX19)))</formula>
    </cfRule>
    <cfRule type="containsText" dxfId="765" priority="764" operator="containsText" text="Moderado">
      <formula>NOT(ISERROR(SEARCH("Moderado",AX19)))</formula>
    </cfRule>
    <cfRule type="containsText" dxfId="764" priority="765" operator="containsText" text="Menor">
      <formula>NOT(ISERROR(SEARCH("Menor",AX19)))</formula>
    </cfRule>
    <cfRule type="containsText" dxfId="763" priority="766" operator="containsText" text="Leve">
      <formula>NOT(ISERROR(SEARCH("Leve",AX19)))</formula>
    </cfRule>
    <cfRule type="containsText" dxfId="762" priority="772" operator="containsText" text="Muy a">
      <formula>NOT(ISERROR(SEARCH("Muy a",AX19)))</formula>
    </cfRule>
    <cfRule type="containsText" dxfId="761" priority="773" operator="containsText" text="Muy b">
      <formula>NOT(ISERROR(SEARCH("Muy b",AX19)))</formula>
    </cfRule>
    <cfRule type="containsText" dxfId="760" priority="774" operator="containsText" text="Baja">
      <formula>NOT(ISERROR(SEARCH("Baja",AX19)))</formula>
    </cfRule>
    <cfRule type="containsText" dxfId="759" priority="775" operator="containsText" text="Media">
      <formula>NOT(ISERROR(SEARCH("Media",AX19)))</formula>
    </cfRule>
    <cfRule type="containsText" dxfId="758" priority="776" operator="containsText" text="Alta">
      <formula>NOT(ISERROR(SEARCH("Alta",AX19)))</formula>
    </cfRule>
  </conditionalFormatting>
  <conditionalFormatting sqref="V19">
    <cfRule type="containsText" dxfId="757" priority="767" operator="containsText" text="Muy a">
      <formula>NOT(ISERROR(SEARCH("Muy a",V19)))</formula>
    </cfRule>
    <cfRule type="containsText" dxfId="756" priority="768" operator="containsText" text="Muy b">
      <formula>NOT(ISERROR(SEARCH("Muy b",V19)))</formula>
    </cfRule>
    <cfRule type="containsText" dxfId="755" priority="769" operator="containsText" text="Baja">
      <formula>NOT(ISERROR(SEARCH("Baja",V19)))</formula>
    </cfRule>
    <cfRule type="containsText" dxfId="754" priority="770" operator="containsText" text="Media">
      <formula>NOT(ISERROR(SEARCH("Media",V19)))</formula>
    </cfRule>
    <cfRule type="containsText" dxfId="753" priority="771" operator="containsText" text="Alta">
      <formula>NOT(ISERROR(SEARCH("Alta",V19)))</formula>
    </cfRule>
  </conditionalFormatting>
  <conditionalFormatting sqref="X19">
    <cfRule type="containsText" dxfId="752" priority="752" operator="containsText" text="Catastrófico">
      <formula>NOT(ISERROR(SEARCH("Catastrófico",X19)))</formula>
    </cfRule>
    <cfRule type="containsText" dxfId="751" priority="753" operator="containsText" text="Mayor">
      <formula>NOT(ISERROR(SEARCH("Mayor",X19)))</formula>
    </cfRule>
    <cfRule type="containsText" dxfId="750" priority="754" operator="containsText" text="Moderado">
      <formula>NOT(ISERROR(SEARCH("Moderado",X19)))</formula>
    </cfRule>
    <cfRule type="containsText" dxfId="749" priority="755" operator="containsText" text="Menor">
      <formula>NOT(ISERROR(SEARCH("Menor",X19)))</formula>
    </cfRule>
    <cfRule type="containsText" dxfId="748" priority="756" operator="containsText" text="Leve">
      <formula>NOT(ISERROR(SEARCH("Leve",X19)))</formula>
    </cfRule>
    <cfRule type="containsText" dxfId="747" priority="757" operator="containsText" text="Muy a">
      <formula>NOT(ISERROR(SEARCH("Muy a",X19)))</formula>
    </cfRule>
    <cfRule type="containsText" dxfId="746" priority="758" operator="containsText" text="Muy b">
      <formula>NOT(ISERROR(SEARCH("Muy b",X19)))</formula>
    </cfRule>
    <cfRule type="containsText" dxfId="745" priority="759" operator="containsText" text="Baja">
      <formula>NOT(ISERROR(SEARCH("Baja",X19)))</formula>
    </cfRule>
    <cfRule type="containsText" dxfId="744" priority="760" operator="containsText" text="Media">
      <formula>NOT(ISERROR(SEARCH("Media",X19)))</formula>
    </cfRule>
    <cfRule type="containsText" dxfId="743" priority="761" operator="containsText" text="Alta">
      <formula>NOT(ISERROR(SEARCH("Alta",X19)))</formula>
    </cfRule>
  </conditionalFormatting>
  <conditionalFormatting sqref="Z19">
    <cfRule type="containsText" dxfId="742" priority="736" operator="containsText" text="Extremo">
      <formula>NOT(ISERROR(SEARCH("Extremo",Z19)))</formula>
    </cfRule>
    <cfRule type="containsText" dxfId="741" priority="737" operator="containsText" text="Alto">
      <formula>NOT(ISERROR(SEARCH("Alto",Z19)))</formula>
    </cfRule>
    <cfRule type="containsText" dxfId="740" priority="738" operator="containsText" text="Bajo">
      <formula>NOT(ISERROR(SEARCH("Bajo",Z19)))</formula>
    </cfRule>
    <cfRule type="containsText" dxfId="739" priority="739" operator="containsText" text="Catastrófico">
      <formula>NOT(ISERROR(SEARCH("Catastrófico",Z19)))</formula>
    </cfRule>
    <cfRule type="containsText" dxfId="738" priority="740" operator="containsText" text="Mayor">
      <formula>NOT(ISERROR(SEARCH("Mayor",Z19)))</formula>
    </cfRule>
    <cfRule type="containsText" dxfId="737" priority="741" operator="containsText" text="Moderado">
      <formula>NOT(ISERROR(SEARCH("Moderado",Z19)))</formula>
    </cfRule>
    <cfRule type="containsText" dxfId="736" priority="742" operator="containsText" text="Menor">
      <formula>NOT(ISERROR(SEARCH("Menor",Z19)))</formula>
    </cfRule>
    <cfRule type="containsText" dxfId="735" priority="743" operator="containsText" text="Leve">
      <formula>NOT(ISERROR(SEARCH("Leve",Z19)))</formula>
    </cfRule>
    <cfRule type="containsText" dxfId="734" priority="744" operator="containsText" text="Muy a">
      <formula>NOT(ISERROR(SEARCH("Muy a",Z19)))</formula>
    </cfRule>
    <cfRule type="containsText" dxfId="733" priority="745" operator="containsText" text="Muy b">
      <formula>NOT(ISERROR(SEARCH("Muy b",Z19)))</formula>
    </cfRule>
    <cfRule type="containsText" dxfId="732" priority="746" operator="containsText" text="Baja">
      <formula>NOT(ISERROR(SEARCH("Baja",Z19)))</formula>
    </cfRule>
    <cfRule type="containsText" dxfId="731" priority="747" operator="containsText" text="Media">
      <formula>NOT(ISERROR(SEARCH("Media",Z19)))</formula>
    </cfRule>
    <cfRule type="containsText" dxfId="730" priority="748" operator="containsText" text="Alta">
      <formula>NOT(ISERROR(SEARCH("Alta",Z19)))</formula>
    </cfRule>
  </conditionalFormatting>
  <conditionalFormatting sqref="Y19">
    <cfRule type="cellIs" dxfId="729" priority="713" operator="equal">
      <formula>100%</formula>
    </cfRule>
    <cfRule type="cellIs" dxfId="728" priority="714" operator="equal">
      <formula>80%</formula>
    </cfRule>
    <cfRule type="cellIs" dxfId="727" priority="715" operator="equal">
      <formula>60%</formula>
    </cfRule>
    <cfRule type="cellIs" dxfId="726" priority="716" operator="equal">
      <formula>40%</formula>
    </cfRule>
    <cfRule type="cellIs" dxfId="725" priority="717" operator="equal">
      <formula>0.2</formula>
    </cfRule>
    <cfRule type="containsText" dxfId="724" priority="718" operator="containsText" text="Extremo">
      <formula>NOT(ISERROR(SEARCH("Extremo",Y19)))</formula>
    </cfRule>
    <cfRule type="containsText" dxfId="723" priority="719" operator="containsText" text="Alto">
      <formula>NOT(ISERROR(SEARCH("Alto",Y19)))</formula>
    </cfRule>
    <cfRule type="containsText" dxfId="722" priority="720" operator="containsText" text="Bajo">
      <formula>NOT(ISERROR(SEARCH("Bajo",Y19)))</formula>
    </cfRule>
    <cfRule type="containsText" dxfId="721" priority="721" operator="containsText" text="Catastrófico">
      <formula>NOT(ISERROR(SEARCH("Catastrófico",Y19)))</formula>
    </cfRule>
    <cfRule type="containsText" dxfId="720" priority="722" operator="containsText" text="Mayor">
      <formula>NOT(ISERROR(SEARCH("Mayor",Y19)))</formula>
    </cfRule>
    <cfRule type="containsText" dxfId="719" priority="723" operator="containsText" text="Moderado">
      <formula>NOT(ISERROR(SEARCH("Moderado",Y19)))</formula>
    </cfRule>
    <cfRule type="containsText" dxfId="718" priority="724" operator="containsText" text="Menor">
      <formula>NOT(ISERROR(SEARCH("Menor",Y19)))</formula>
    </cfRule>
    <cfRule type="containsText" dxfId="717" priority="725" operator="containsText" text="Leve">
      <formula>NOT(ISERROR(SEARCH("Leve",Y19)))</formula>
    </cfRule>
    <cfRule type="containsText" dxfId="716" priority="726" operator="containsText" text="Muy a">
      <formula>NOT(ISERROR(SEARCH("Muy a",Y19)))</formula>
    </cfRule>
    <cfRule type="containsText" dxfId="715" priority="727" operator="containsText" text="Muy b">
      <formula>NOT(ISERROR(SEARCH("Muy b",Y19)))</formula>
    </cfRule>
    <cfRule type="containsText" dxfId="714" priority="728" operator="containsText" text="Baja">
      <formula>NOT(ISERROR(SEARCH("Baja",Y19)))</formula>
    </cfRule>
    <cfRule type="containsText" dxfId="713" priority="729" operator="containsText" text="Media">
      <formula>NOT(ISERROR(SEARCH("Media",Y19)))</formula>
    </cfRule>
    <cfRule type="containsText" dxfId="712" priority="730" operator="containsText" text="Alta">
      <formula>NOT(ISERROR(SEARCH("Alta",Y19)))</formula>
    </cfRule>
  </conditionalFormatting>
  <conditionalFormatting sqref="W19">
    <cfRule type="cellIs" dxfId="711" priority="695" operator="equal">
      <formula>100%</formula>
    </cfRule>
    <cfRule type="cellIs" dxfId="710" priority="696" operator="equal">
      <formula>80%</formula>
    </cfRule>
    <cfRule type="cellIs" dxfId="709" priority="697" operator="equal">
      <formula>60%</formula>
    </cfRule>
    <cfRule type="cellIs" dxfId="708" priority="698" operator="equal">
      <formula>40%</formula>
    </cfRule>
    <cfRule type="cellIs" dxfId="707" priority="699" operator="equal">
      <formula>0.2</formula>
    </cfRule>
    <cfRule type="containsText" dxfId="706" priority="700" operator="containsText" text="Extremo">
      <formula>NOT(ISERROR(SEARCH("Extremo",W19)))</formula>
    </cfRule>
    <cfRule type="containsText" dxfId="705" priority="701" operator="containsText" text="Alto">
      <formula>NOT(ISERROR(SEARCH("Alto",W19)))</formula>
    </cfRule>
    <cfRule type="containsText" dxfId="704" priority="702" operator="containsText" text="Bajo">
      <formula>NOT(ISERROR(SEARCH("Bajo",W19)))</formula>
    </cfRule>
    <cfRule type="containsText" dxfId="703" priority="703" operator="containsText" text="Catastrófico">
      <formula>NOT(ISERROR(SEARCH("Catastrófico",W19)))</formula>
    </cfRule>
    <cfRule type="containsText" dxfId="702" priority="704" operator="containsText" text="Mayor">
      <formula>NOT(ISERROR(SEARCH("Mayor",W19)))</formula>
    </cfRule>
    <cfRule type="containsText" dxfId="701" priority="705" operator="containsText" text="Moderado">
      <formula>NOT(ISERROR(SEARCH("Moderado",W19)))</formula>
    </cfRule>
    <cfRule type="containsText" dxfId="700" priority="706" operator="containsText" text="Menor">
      <formula>NOT(ISERROR(SEARCH("Menor",W19)))</formula>
    </cfRule>
    <cfRule type="containsText" dxfId="699" priority="707" operator="containsText" text="Leve">
      <formula>NOT(ISERROR(SEARCH("Leve",W19)))</formula>
    </cfRule>
    <cfRule type="containsText" dxfId="698" priority="708" operator="containsText" text="Muy a">
      <formula>NOT(ISERROR(SEARCH("Muy a",W19)))</formula>
    </cfRule>
    <cfRule type="containsText" dxfId="697" priority="709" operator="containsText" text="Muy b">
      <formula>NOT(ISERROR(SEARCH("Muy b",W19)))</formula>
    </cfRule>
    <cfRule type="containsText" dxfId="696" priority="710" operator="containsText" text="Baja">
      <formula>NOT(ISERROR(SEARCH("Baja",W19)))</formula>
    </cfRule>
    <cfRule type="containsText" dxfId="695" priority="711" operator="containsText" text="Media">
      <formula>NOT(ISERROR(SEARCH("Media",W19)))</formula>
    </cfRule>
    <cfRule type="containsText" dxfId="694" priority="712" operator="containsText" text="Alta">
      <formula>NOT(ISERROR(SEARCH("Alta",W19)))</formula>
    </cfRule>
  </conditionalFormatting>
  <conditionalFormatting sqref="AA19">
    <cfRule type="cellIs" dxfId="693" priority="678" operator="equal">
      <formula>100%</formula>
    </cfRule>
    <cfRule type="cellIs" dxfId="692" priority="679" operator="equal">
      <formula>75%</formula>
    </cfRule>
    <cfRule type="cellIs" dxfId="691" priority="680" operator="equal">
      <formula>50%</formula>
    </cfRule>
    <cfRule type="cellIs" dxfId="690" priority="681" operator="equal">
      <formula>25%</formula>
    </cfRule>
    <cfRule type="containsText" dxfId="689" priority="682" operator="containsText" text="Extremo">
      <formula>NOT(ISERROR(SEARCH("Extremo",AA19)))</formula>
    </cfRule>
    <cfRule type="containsText" dxfId="688" priority="683" operator="containsText" text="Alto">
      <formula>NOT(ISERROR(SEARCH("Alto",AA19)))</formula>
    </cfRule>
    <cfRule type="containsText" dxfId="687" priority="684" operator="containsText" text="Bajo">
      <formula>NOT(ISERROR(SEARCH("Bajo",AA19)))</formula>
    </cfRule>
    <cfRule type="containsText" dxfId="686" priority="685" operator="containsText" text="Catastrófico">
      <formula>NOT(ISERROR(SEARCH("Catastrófico",AA19)))</formula>
    </cfRule>
    <cfRule type="containsText" dxfId="685" priority="686" operator="containsText" text="Mayor">
      <formula>NOT(ISERROR(SEARCH("Mayor",AA19)))</formula>
    </cfRule>
    <cfRule type="containsText" dxfId="684" priority="687" operator="containsText" text="Moderado">
      <formula>NOT(ISERROR(SEARCH("Moderado",AA19)))</formula>
    </cfRule>
    <cfRule type="containsText" dxfId="683" priority="688" operator="containsText" text="Menor">
      <formula>NOT(ISERROR(SEARCH("Menor",AA19)))</formula>
    </cfRule>
    <cfRule type="containsText" dxfId="682" priority="689" operator="containsText" text="Leve">
      <formula>NOT(ISERROR(SEARCH("Leve",AA19)))</formula>
    </cfRule>
    <cfRule type="containsText" dxfId="681" priority="690" operator="containsText" text="Muy a">
      <formula>NOT(ISERROR(SEARCH("Muy a",AA19)))</formula>
    </cfRule>
    <cfRule type="containsText" dxfId="680" priority="691" operator="containsText" text="Muy b">
      <formula>NOT(ISERROR(SEARCH("Muy b",AA19)))</formula>
    </cfRule>
    <cfRule type="containsText" dxfId="679" priority="692" operator="containsText" text="Baja">
      <formula>NOT(ISERROR(SEARCH("Baja",AA19)))</formula>
    </cfRule>
    <cfRule type="containsText" dxfId="678" priority="693" operator="containsText" text="Media">
      <formula>NOT(ISERROR(SEARCH("Media",AA19)))</formula>
    </cfRule>
    <cfRule type="containsText" dxfId="677" priority="694" operator="containsText" text="Alta">
      <formula>NOT(ISERROR(SEARCH("Alta",AA19)))</formula>
    </cfRule>
  </conditionalFormatting>
  <conditionalFormatting sqref="AU19">
    <cfRule type="containsText" dxfId="676" priority="675" operator="containsText" text="BAJA">
      <formula>NOT(ISERROR(SEARCH("BAJA",AU19)))</formula>
    </cfRule>
    <cfRule type="containsText" dxfId="675" priority="676" operator="containsText" text="MEDIA">
      <formula>NOT(ISERROR(SEARCH("MEDIA",AU19)))</formula>
    </cfRule>
    <cfRule type="containsText" dxfId="674" priority="677" operator="containsText" text="ALTA">
      <formula>NOT(ISERROR(SEARCH("ALTA",AU19)))</formula>
    </cfRule>
  </conditionalFormatting>
  <conditionalFormatting sqref="AU20:AU23">
    <cfRule type="containsText" dxfId="673" priority="672" operator="containsText" text="BAJA">
      <formula>NOT(ISERROR(SEARCH("BAJA",AU20)))</formula>
    </cfRule>
    <cfRule type="containsText" dxfId="672" priority="673" operator="containsText" text="MEDIA">
      <formula>NOT(ISERROR(SEARCH("MEDIA",AU20)))</formula>
    </cfRule>
    <cfRule type="containsText" dxfId="671" priority="674" operator="containsText" text="ALTA">
      <formula>NOT(ISERROR(SEARCH("ALTA",AU20)))</formula>
    </cfRule>
  </conditionalFormatting>
  <conditionalFormatting sqref="AW19">
    <cfRule type="cellIs" dxfId="670" priority="654" operator="equal">
      <formula>100%</formula>
    </cfRule>
    <cfRule type="cellIs" dxfId="669" priority="655" operator="equal">
      <formula>80%</formula>
    </cfRule>
    <cfRule type="cellIs" dxfId="668" priority="656" operator="equal">
      <formula>60%</formula>
    </cfRule>
    <cfRule type="cellIs" dxfId="667" priority="657" operator="equal">
      <formula>40%</formula>
    </cfRule>
    <cfRule type="cellIs" dxfId="666" priority="658" operator="equal">
      <formula>0.2</formula>
    </cfRule>
    <cfRule type="containsText" dxfId="665" priority="659" operator="containsText" text="Extremo">
      <formula>NOT(ISERROR(SEARCH("Extremo",AW19)))</formula>
    </cfRule>
    <cfRule type="containsText" dxfId="664" priority="660" operator="containsText" text="Alto">
      <formula>NOT(ISERROR(SEARCH("Alto",AW19)))</formula>
    </cfRule>
    <cfRule type="containsText" dxfId="663" priority="661" operator="containsText" text="Bajo">
      <formula>NOT(ISERROR(SEARCH("Bajo",AW19)))</formula>
    </cfRule>
    <cfRule type="containsText" dxfId="662" priority="662" operator="containsText" text="Catastrófico">
      <formula>NOT(ISERROR(SEARCH("Catastrófico",AW19)))</formula>
    </cfRule>
    <cfRule type="containsText" dxfId="661" priority="663" operator="containsText" text="Mayor">
      <formula>NOT(ISERROR(SEARCH("Mayor",AW19)))</formula>
    </cfRule>
    <cfRule type="containsText" dxfId="660" priority="664" operator="containsText" text="Moderado">
      <formula>NOT(ISERROR(SEARCH("Moderado",AW19)))</formula>
    </cfRule>
    <cfRule type="containsText" dxfId="659" priority="665" operator="containsText" text="Menor">
      <formula>NOT(ISERROR(SEARCH("Menor",AW19)))</formula>
    </cfRule>
    <cfRule type="containsText" dxfId="658" priority="666" operator="containsText" text="Leve">
      <formula>NOT(ISERROR(SEARCH("Leve",AW19)))</formula>
    </cfRule>
    <cfRule type="containsText" dxfId="657" priority="667" operator="containsText" text="Muy a">
      <formula>NOT(ISERROR(SEARCH("Muy a",AW19)))</formula>
    </cfRule>
    <cfRule type="containsText" dxfId="656" priority="668" operator="containsText" text="Muy b">
      <formula>NOT(ISERROR(SEARCH("Muy b",AW19)))</formula>
    </cfRule>
    <cfRule type="containsText" dxfId="655" priority="669" operator="containsText" text="Baja">
      <formula>NOT(ISERROR(SEARCH("Baja",AW19)))</formula>
    </cfRule>
    <cfRule type="containsText" dxfId="654" priority="670" operator="containsText" text="Media">
      <formula>NOT(ISERROR(SEARCH("Media",AW19)))</formula>
    </cfRule>
    <cfRule type="containsText" dxfId="653" priority="671" operator="containsText" text="Alta">
      <formula>NOT(ISERROR(SEARCH("Alta",AW19)))</formula>
    </cfRule>
  </conditionalFormatting>
  <conditionalFormatting sqref="AV19">
    <cfRule type="cellIs" dxfId="652" priority="647" operator="greaterThan">
      <formula>75%</formula>
    </cfRule>
    <cfRule type="cellIs" dxfId="651" priority="648" operator="between">
      <formula>51%</formula>
      <formula>75%</formula>
    </cfRule>
    <cfRule type="cellIs" dxfId="650" priority="649" operator="between">
      <formula>26%</formula>
      <formula>50%</formula>
    </cfRule>
    <cfRule type="cellIs" dxfId="649" priority="650" operator="between">
      <formula>0%</formula>
      <formula>25%</formula>
    </cfRule>
    <cfRule type="containsText" dxfId="648" priority="651" operator="containsText" text="BAJA">
      <formula>NOT(ISERROR(SEARCH("BAJA",AV19)))</formula>
    </cfRule>
    <cfRule type="containsText" dxfId="647" priority="652" operator="containsText" text="MEDIA">
      <formula>NOT(ISERROR(SEARCH("MEDIA",AV19)))</formula>
    </cfRule>
    <cfRule type="containsText" dxfId="646" priority="653" operator="containsText" text="ALTA">
      <formula>NOT(ISERROR(SEARCH("ALTA",AV19)))</formula>
    </cfRule>
  </conditionalFormatting>
  <conditionalFormatting sqref="AV20:AV23">
    <cfRule type="cellIs" dxfId="645" priority="640" operator="greaterThan">
      <formula>75%</formula>
    </cfRule>
    <cfRule type="cellIs" dxfId="644" priority="641" operator="between">
      <formula>51%</formula>
      <formula>75%</formula>
    </cfRule>
    <cfRule type="cellIs" dxfId="643" priority="642" operator="between">
      <formula>26%</formula>
      <formula>50%</formula>
    </cfRule>
    <cfRule type="cellIs" dxfId="642" priority="643" operator="between">
      <formula>0%</formula>
      <formula>25%</formula>
    </cfRule>
    <cfRule type="containsText" dxfId="641" priority="644" operator="containsText" text="BAJA">
      <formula>NOT(ISERROR(SEARCH("BAJA",AV20)))</formula>
    </cfRule>
    <cfRule type="containsText" dxfId="640" priority="645" operator="containsText" text="MEDIA">
      <formula>NOT(ISERROR(SEARCH("MEDIA",AV20)))</formula>
    </cfRule>
    <cfRule type="containsText" dxfId="639" priority="646" operator="containsText" text="ALTA">
      <formula>NOT(ISERROR(SEARCH("ALTA",AV20)))</formula>
    </cfRule>
  </conditionalFormatting>
  <conditionalFormatting sqref="S19">
    <cfRule type="cellIs" dxfId="638" priority="622" operator="equal">
      <formula>100%</formula>
    </cfRule>
    <cfRule type="cellIs" dxfId="637" priority="623" operator="equal">
      <formula>80%</formula>
    </cfRule>
    <cfRule type="cellIs" dxfId="636" priority="624" operator="equal">
      <formula>60%</formula>
    </cfRule>
    <cfRule type="cellIs" dxfId="635" priority="625" operator="equal">
      <formula>40%</formula>
    </cfRule>
    <cfRule type="cellIs" dxfId="634" priority="626" operator="equal">
      <formula>0.2</formula>
    </cfRule>
    <cfRule type="containsText" dxfId="633" priority="627" operator="containsText" text="Extremo">
      <formula>NOT(ISERROR(SEARCH("Extremo",S19)))</formula>
    </cfRule>
    <cfRule type="containsText" dxfId="632" priority="628" operator="containsText" text="Alto">
      <formula>NOT(ISERROR(SEARCH("Alto",S19)))</formula>
    </cfRule>
    <cfRule type="containsText" dxfId="631" priority="629" operator="containsText" text="Bajo">
      <formula>NOT(ISERROR(SEARCH("Bajo",S19)))</formula>
    </cfRule>
    <cfRule type="containsText" dxfId="630" priority="630" operator="containsText" text="Catastrófico">
      <formula>NOT(ISERROR(SEARCH("Catastrófico",S19)))</formula>
    </cfRule>
    <cfRule type="containsText" dxfId="629" priority="631" operator="containsText" text="Mayor">
      <formula>NOT(ISERROR(SEARCH("Mayor",S19)))</formula>
    </cfRule>
    <cfRule type="containsText" dxfId="628" priority="632" operator="containsText" text="Moderado">
      <formula>NOT(ISERROR(SEARCH("Moderado",S19)))</formula>
    </cfRule>
    <cfRule type="containsText" dxfId="627" priority="633" operator="containsText" text="Menor">
      <formula>NOT(ISERROR(SEARCH("Menor",S19)))</formula>
    </cfRule>
    <cfRule type="containsText" dxfId="626" priority="634" operator="containsText" text="Leve">
      <formula>NOT(ISERROR(SEARCH("Leve",S19)))</formula>
    </cfRule>
    <cfRule type="containsText" dxfId="625" priority="635" operator="containsText" text="Muy a">
      <formula>NOT(ISERROR(SEARCH("Muy a",S19)))</formula>
    </cfRule>
    <cfRule type="containsText" dxfId="624" priority="636" operator="containsText" text="Muy b">
      <formula>NOT(ISERROR(SEARCH("Muy b",S19)))</formula>
    </cfRule>
    <cfRule type="containsText" dxfId="623" priority="637" operator="containsText" text="Baja">
      <formula>NOT(ISERROR(SEARCH("Baja",S19)))</formula>
    </cfRule>
    <cfRule type="containsText" dxfId="622" priority="638" operator="containsText" text="Media">
      <formula>NOT(ISERROR(SEARCH("Media",S19)))</formula>
    </cfRule>
    <cfRule type="containsText" dxfId="621" priority="639" operator="containsText" text="Alta">
      <formula>NOT(ISERROR(SEARCH("Alta",S19)))</formula>
    </cfRule>
  </conditionalFormatting>
  <conditionalFormatting sqref="T19">
    <cfRule type="cellIs" dxfId="620" priority="604" operator="equal">
      <formula>100%</formula>
    </cfRule>
    <cfRule type="cellIs" dxfId="619" priority="605" operator="equal">
      <formula>80%</formula>
    </cfRule>
    <cfRule type="cellIs" dxfId="618" priority="606" operator="equal">
      <formula>60%</formula>
    </cfRule>
    <cfRule type="cellIs" dxfId="617" priority="607" operator="equal">
      <formula>40%</formula>
    </cfRule>
    <cfRule type="cellIs" dxfId="616" priority="608" operator="equal">
      <formula>0.2</formula>
    </cfRule>
    <cfRule type="containsText" dxfId="615" priority="609" operator="containsText" text="Extremo">
      <formula>NOT(ISERROR(SEARCH("Extremo",T19)))</formula>
    </cfRule>
    <cfRule type="containsText" dxfId="614" priority="610" operator="containsText" text="Alto">
      <formula>NOT(ISERROR(SEARCH("Alto",T19)))</formula>
    </cfRule>
    <cfRule type="containsText" dxfId="613" priority="611" operator="containsText" text="Bajo">
      <formula>NOT(ISERROR(SEARCH("Bajo",T19)))</formula>
    </cfRule>
    <cfRule type="containsText" dxfId="612" priority="612" operator="containsText" text="Catastrófico">
      <formula>NOT(ISERROR(SEARCH("Catastrófico",T19)))</formula>
    </cfRule>
    <cfRule type="containsText" dxfId="611" priority="613" operator="containsText" text="Mayor">
      <formula>NOT(ISERROR(SEARCH("Mayor",T19)))</formula>
    </cfRule>
    <cfRule type="containsText" dxfId="610" priority="614" operator="containsText" text="Moderado">
      <formula>NOT(ISERROR(SEARCH("Moderado",T19)))</formula>
    </cfRule>
    <cfRule type="containsText" dxfId="609" priority="615" operator="containsText" text="Menor">
      <formula>NOT(ISERROR(SEARCH("Menor",T19)))</formula>
    </cfRule>
    <cfRule type="containsText" dxfId="608" priority="616" operator="containsText" text="Leve">
      <formula>NOT(ISERROR(SEARCH("Leve",T19)))</formula>
    </cfRule>
    <cfRule type="containsText" dxfId="607" priority="617" operator="containsText" text="Muy a">
      <formula>NOT(ISERROR(SEARCH("Muy a",T19)))</formula>
    </cfRule>
    <cfRule type="containsText" dxfId="606" priority="618" operator="containsText" text="Muy b">
      <formula>NOT(ISERROR(SEARCH("Muy b",T19)))</formula>
    </cfRule>
    <cfRule type="containsText" dxfId="605" priority="619" operator="containsText" text="Baja">
      <formula>NOT(ISERROR(SEARCH("Baja",T19)))</formula>
    </cfRule>
    <cfRule type="containsText" dxfId="604" priority="620" operator="containsText" text="Media">
      <formula>NOT(ISERROR(SEARCH("Media",T19)))</formula>
    </cfRule>
    <cfRule type="containsText" dxfId="603" priority="621" operator="containsText" text="Alta">
      <formula>NOT(ISERROR(SEARCH("Alta",T19)))</formula>
    </cfRule>
  </conditionalFormatting>
  <conditionalFormatting sqref="AC19">
    <cfRule type="containsText" dxfId="602" priority="601" operator="containsText" text="BAJA">
      <formula>NOT(ISERROR(SEARCH("BAJA",AC19)))</formula>
    </cfRule>
    <cfRule type="containsText" dxfId="601" priority="602" operator="containsText" text="MEDIA">
      <formula>NOT(ISERROR(SEARCH("MEDIA",AC19)))</formula>
    </cfRule>
    <cfRule type="containsText" dxfId="600" priority="603" operator="containsText" text="ALTA">
      <formula>NOT(ISERROR(SEARCH("ALTA",AC19)))</formula>
    </cfRule>
  </conditionalFormatting>
  <conditionalFormatting sqref="AC20">
    <cfRule type="containsText" dxfId="599" priority="598" operator="containsText" text="BAJA">
      <formula>NOT(ISERROR(SEARCH("BAJA",AC20)))</formula>
    </cfRule>
    <cfRule type="containsText" dxfId="598" priority="599" operator="containsText" text="MEDIA">
      <formula>NOT(ISERROR(SEARCH("MEDIA",AC20)))</formula>
    </cfRule>
    <cfRule type="containsText" dxfId="597" priority="600" operator="containsText" text="ALTA">
      <formula>NOT(ISERROR(SEARCH("ALTA",AC20)))</formula>
    </cfRule>
  </conditionalFormatting>
  <conditionalFormatting sqref="AC23">
    <cfRule type="containsText" dxfId="596" priority="595" operator="containsText" text="BAJA">
      <formula>NOT(ISERROR(SEARCH("BAJA",AC23)))</formula>
    </cfRule>
    <cfRule type="containsText" dxfId="595" priority="596" operator="containsText" text="MEDIA">
      <formula>NOT(ISERROR(SEARCH("MEDIA",AC23)))</formula>
    </cfRule>
    <cfRule type="containsText" dxfId="594" priority="597" operator="containsText" text="ALTA">
      <formula>NOT(ISERROR(SEARCH("ALTA",AC23)))</formula>
    </cfRule>
  </conditionalFormatting>
  <conditionalFormatting sqref="AS19">
    <cfRule type="containsText" dxfId="593" priority="592" operator="containsText" text="BAJA">
      <formula>NOT(ISERROR(SEARCH("BAJA",AS19)))</formula>
    </cfRule>
    <cfRule type="containsText" dxfId="592" priority="593" operator="containsText" text="MEDIA">
      <formula>NOT(ISERROR(SEARCH("MEDIA",AS19)))</formula>
    </cfRule>
    <cfRule type="containsText" dxfId="591" priority="594" operator="containsText" text="ALTA">
      <formula>NOT(ISERROR(SEARCH("ALTA",AS19)))</formula>
    </cfRule>
  </conditionalFormatting>
  <conditionalFormatting sqref="AS21">
    <cfRule type="containsText" dxfId="590" priority="589" operator="containsText" text="BAJA">
      <formula>NOT(ISERROR(SEARCH("BAJA",AS21)))</formula>
    </cfRule>
    <cfRule type="containsText" dxfId="589" priority="590" operator="containsText" text="MEDIA">
      <formula>NOT(ISERROR(SEARCH("MEDIA",AS21)))</formula>
    </cfRule>
    <cfRule type="containsText" dxfId="588" priority="591" operator="containsText" text="ALTA">
      <formula>NOT(ISERROR(SEARCH("ALTA",AS21)))</formula>
    </cfRule>
  </conditionalFormatting>
  <conditionalFormatting sqref="U19">
    <cfRule type="cellIs" dxfId="587" priority="571" operator="equal">
      <formula>100%</formula>
    </cfRule>
    <cfRule type="cellIs" dxfId="586" priority="572" operator="equal">
      <formula>80%</formula>
    </cfRule>
    <cfRule type="cellIs" dxfId="585" priority="573" operator="equal">
      <formula>60%</formula>
    </cfRule>
    <cfRule type="cellIs" dxfId="584" priority="574" operator="equal">
      <formula>40%</formula>
    </cfRule>
    <cfRule type="cellIs" dxfId="583" priority="575" operator="equal">
      <formula>0.2</formula>
    </cfRule>
    <cfRule type="containsText" dxfId="582" priority="576" operator="containsText" text="Extremo">
      <formula>NOT(ISERROR(SEARCH("Extremo",U19)))</formula>
    </cfRule>
    <cfRule type="containsText" dxfId="581" priority="577" operator="containsText" text="Alto">
      <formula>NOT(ISERROR(SEARCH("Alto",U19)))</formula>
    </cfRule>
    <cfRule type="containsText" dxfId="580" priority="578" operator="containsText" text="Bajo">
      <formula>NOT(ISERROR(SEARCH("Bajo",U19)))</formula>
    </cfRule>
    <cfRule type="containsText" dxfId="579" priority="579" operator="containsText" text="Catastrófico">
      <formula>NOT(ISERROR(SEARCH("Catastrófico",U19)))</formula>
    </cfRule>
    <cfRule type="containsText" dxfId="578" priority="580" operator="containsText" text="Mayor">
      <formula>NOT(ISERROR(SEARCH("Mayor",U19)))</formula>
    </cfRule>
    <cfRule type="containsText" dxfId="577" priority="581" operator="containsText" text="Moderado">
      <formula>NOT(ISERROR(SEARCH("Moderado",U19)))</formula>
    </cfRule>
    <cfRule type="containsText" dxfId="576" priority="582" operator="containsText" text="Menor">
      <formula>NOT(ISERROR(SEARCH("Menor",U19)))</formula>
    </cfRule>
    <cfRule type="containsText" dxfId="575" priority="583" operator="containsText" text="Leve">
      <formula>NOT(ISERROR(SEARCH("Leve",U19)))</formula>
    </cfRule>
    <cfRule type="containsText" dxfId="574" priority="584" operator="containsText" text="Muy a">
      <formula>NOT(ISERROR(SEARCH("Muy a",U19)))</formula>
    </cfRule>
    <cfRule type="containsText" dxfId="573" priority="585" operator="containsText" text="Muy b">
      <formula>NOT(ISERROR(SEARCH("Muy b",U19)))</formula>
    </cfRule>
    <cfRule type="containsText" dxfId="572" priority="586" operator="containsText" text="Baja">
      <formula>NOT(ISERROR(SEARCH("Baja",U19)))</formula>
    </cfRule>
    <cfRule type="containsText" dxfId="571" priority="587" operator="containsText" text="Media">
      <formula>NOT(ISERROR(SEARCH("Media",U19)))</formula>
    </cfRule>
    <cfRule type="containsText" dxfId="570" priority="588" operator="containsText" text="Alta">
      <formula>NOT(ISERROR(SEARCH("Alta",U19)))</formula>
    </cfRule>
  </conditionalFormatting>
  <conditionalFormatting sqref="AS20">
    <cfRule type="containsText" dxfId="569" priority="568" operator="containsText" text="BAJA">
      <formula>NOT(ISERROR(SEARCH("BAJA",AS20)))</formula>
    </cfRule>
    <cfRule type="containsText" dxfId="568" priority="569" operator="containsText" text="MEDIA">
      <formula>NOT(ISERROR(SEARCH("MEDIA",AS20)))</formula>
    </cfRule>
    <cfRule type="containsText" dxfId="567" priority="570" operator="containsText" text="ALTA">
      <formula>NOT(ISERROR(SEARCH("ALTA",AS20)))</formula>
    </cfRule>
  </conditionalFormatting>
  <conditionalFormatting sqref="BA21">
    <cfRule type="containsText" dxfId="566" priority="565" operator="containsText" text="BAJA">
      <formula>NOT(ISERROR(SEARCH("BAJA",BA21)))</formula>
    </cfRule>
    <cfRule type="containsText" dxfId="565" priority="566" operator="containsText" text="MEDIA">
      <formula>NOT(ISERROR(SEARCH("MEDIA",BA21)))</formula>
    </cfRule>
    <cfRule type="containsText" dxfId="564" priority="567" operator="containsText" text="ALTA">
      <formula>NOT(ISERROR(SEARCH("ALTA",BA21)))</formula>
    </cfRule>
  </conditionalFormatting>
  <conditionalFormatting sqref="S24">
    <cfRule type="cellIs" dxfId="563" priority="422" operator="equal">
      <formula>100%</formula>
    </cfRule>
    <cfRule type="cellIs" dxfId="562" priority="423" operator="equal">
      <formula>80%</formula>
    </cfRule>
    <cfRule type="cellIs" dxfId="561" priority="424" operator="equal">
      <formula>60%</formula>
    </cfRule>
    <cfRule type="cellIs" dxfId="560" priority="425" operator="equal">
      <formula>40%</formula>
    </cfRule>
    <cfRule type="cellIs" dxfId="559" priority="426" operator="equal">
      <formula>0.2</formula>
    </cfRule>
    <cfRule type="containsText" dxfId="558" priority="427" operator="containsText" text="Extremo">
      <formula>NOT(ISERROR(SEARCH("Extremo",S24)))</formula>
    </cfRule>
    <cfRule type="containsText" dxfId="557" priority="428" operator="containsText" text="Alto">
      <formula>NOT(ISERROR(SEARCH("Alto",S24)))</formula>
    </cfRule>
    <cfRule type="containsText" dxfId="556" priority="429" operator="containsText" text="Bajo">
      <formula>NOT(ISERROR(SEARCH("Bajo",S24)))</formula>
    </cfRule>
    <cfRule type="containsText" dxfId="555" priority="430" operator="containsText" text="Catastrófico">
      <formula>NOT(ISERROR(SEARCH("Catastrófico",S24)))</formula>
    </cfRule>
    <cfRule type="containsText" dxfId="554" priority="431" operator="containsText" text="Mayor">
      <formula>NOT(ISERROR(SEARCH("Mayor",S24)))</formula>
    </cfRule>
    <cfRule type="containsText" dxfId="553" priority="432" operator="containsText" text="Moderado">
      <formula>NOT(ISERROR(SEARCH("Moderado",S24)))</formula>
    </cfRule>
    <cfRule type="containsText" dxfId="552" priority="433" operator="containsText" text="Menor">
      <formula>NOT(ISERROR(SEARCH("Menor",S24)))</formula>
    </cfRule>
    <cfRule type="containsText" dxfId="551" priority="434" operator="containsText" text="Leve">
      <formula>NOT(ISERROR(SEARCH("Leve",S24)))</formula>
    </cfRule>
    <cfRule type="containsText" dxfId="550" priority="435" operator="containsText" text="Muy a">
      <formula>NOT(ISERROR(SEARCH("Muy a",S24)))</formula>
    </cfRule>
    <cfRule type="containsText" dxfId="549" priority="436" operator="containsText" text="Muy b">
      <formula>NOT(ISERROR(SEARCH("Muy b",S24)))</formula>
    </cfRule>
    <cfRule type="containsText" dxfId="548" priority="437" operator="containsText" text="Baja">
      <formula>NOT(ISERROR(SEARCH("Baja",S24)))</formula>
    </cfRule>
    <cfRule type="containsText" dxfId="547" priority="438" operator="containsText" text="Media">
      <formula>NOT(ISERROR(SEARCH("Media",S24)))</formula>
    </cfRule>
    <cfRule type="containsText" dxfId="546" priority="439" operator="containsText" text="Alta">
      <formula>NOT(ISERROR(SEARCH("Alta",S24)))</formula>
    </cfRule>
  </conditionalFormatting>
  <conditionalFormatting sqref="AJ24:AK25">
    <cfRule type="containsText" dxfId="545" priority="559" operator="containsText" text="BAJA">
      <formula>NOT(ISERROR(SEARCH("BAJA",AJ24)))</formula>
    </cfRule>
    <cfRule type="containsText" dxfId="544" priority="560" operator="containsText" text="MEDIA">
      <formula>NOT(ISERROR(SEARCH("MEDIA",AJ24)))</formula>
    </cfRule>
    <cfRule type="containsText" dxfId="543" priority="561" operator="containsText" text="ALTA">
      <formula>NOT(ISERROR(SEARCH("ALTA",AJ24)))</formula>
    </cfRule>
  </conditionalFormatting>
  <conditionalFormatting sqref="AR24">
    <cfRule type="containsText" dxfId="542" priority="562" operator="containsText" text="BAJA">
      <formula>NOT(ISERROR(SEARCH("BAJA",AR24)))</formula>
    </cfRule>
    <cfRule type="containsText" dxfId="541" priority="563" operator="containsText" text="MEDIA">
      <formula>NOT(ISERROR(SEARCH("MEDIA",AR24)))</formula>
    </cfRule>
    <cfRule type="containsText" dxfId="540" priority="564" operator="containsText" text="ALTA">
      <formula>NOT(ISERROR(SEARCH("ALTA",AR24)))</formula>
    </cfRule>
  </conditionalFormatting>
  <conditionalFormatting sqref="AX24 Y24">
    <cfRule type="cellIs" dxfId="539" priority="513" operator="equal">
      <formula>100%</formula>
    </cfRule>
    <cfRule type="cellIs" dxfId="538" priority="514" operator="equal">
      <formula>80%</formula>
    </cfRule>
    <cfRule type="cellIs" dxfId="537" priority="515" operator="equal">
      <formula>60%</formula>
    </cfRule>
    <cfRule type="cellIs" dxfId="536" priority="516" operator="equal">
      <formula>40%</formula>
    </cfRule>
    <cfRule type="cellIs" dxfId="535" priority="517" operator="equal">
      <formula>0.2</formula>
    </cfRule>
    <cfRule type="containsText" dxfId="534" priority="531" operator="containsText" text="Extremo">
      <formula>NOT(ISERROR(SEARCH("Extremo",Y24)))</formula>
    </cfRule>
    <cfRule type="containsText" dxfId="533" priority="532" operator="containsText" text="Alto">
      <formula>NOT(ISERROR(SEARCH("Alto",Y24)))</formula>
    </cfRule>
    <cfRule type="containsText" dxfId="532" priority="533" operator="containsText" text="Bajo">
      <formula>NOT(ISERROR(SEARCH("Bajo",Y24)))</formula>
    </cfRule>
    <cfRule type="containsText" dxfId="531" priority="544" operator="containsText" text="Catastrófico">
      <formula>NOT(ISERROR(SEARCH("Catastrófico",Y24)))</formula>
    </cfRule>
    <cfRule type="containsText" dxfId="530" priority="545" operator="containsText" text="Mayor">
      <formula>NOT(ISERROR(SEARCH("Mayor",Y24)))</formula>
    </cfRule>
    <cfRule type="containsText" dxfId="529" priority="546" operator="containsText" text="Moderado">
      <formula>NOT(ISERROR(SEARCH("Moderado",Y24)))</formula>
    </cfRule>
    <cfRule type="containsText" dxfId="528" priority="547" operator="containsText" text="Menor">
      <formula>NOT(ISERROR(SEARCH("Menor",Y24)))</formula>
    </cfRule>
    <cfRule type="containsText" dxfId="527" priority="548" operator="containsText" text="Leve">
      <formula>NOT(ISERROR(SEARCH("Leve",Y24)))</formula>
    </cfRule>
    <cfRule type="containsText" dxfId="526" priority="554" operator="containsText" text="Muy a">
      <formula>NOT(ISERROR(SEARCH("Muy a",Y24)))</formula>
    </cfRule>
    <cfRule type="containsText" dxfId="525" priority="555" operator="containsText" text="Muy b">
      <formula>NOT(ISERROR(SEARCH("Muy b",Y24)))</formula>
    </cfRule>
    <cfRule type="containsText" dxfId="524" priority="556" operator="containsText" text="Baja">
      <formula>NOT(ISERROR(SEARCH("Baja",Y24)))</formula>
    </cfRule>
    <cfRule type="containsText" dxfId="523" priority="557" operator="containsText" text="Media">
      <formula>NOT(ISERROR(SEARCH("Media",Y24)))</formula>
    </cfRule>
    <cfRule type="containsText" dxfId="522" priority="558" operator="containsText" text="Alta">
      <formula>NOT(ISERROR(SEARCH("Alta",Y24)))</formula>
    </cfRule>
  </conditionalFormatting>
  <conditionalFormatting sqref="V24">
    <cfRule type="containsText" dxfId="521" priority="549" operator="containsText" text="Muy a">
      <formula>NOT(ISERROR(SEARCH("Muy a",V24)))</formula>
    </cfRule>
    <cfRule type="containsText" dxfId="520" priority="550" operator="containsText" text="Muy b">
      <formula>NOT(ISERROR(SEARCH("Muy b",V24)))</formula>
    </cfRule>
    <cfRule type="containsText" dxfId="519" priority="551" operator="containsText" text="Baja">
      <formula>NOT(ISERROR(SEARCH("Baja",V24)))</formula>
    </cfRule>
    <cfRule type="containsText" dxfId="518" priority="552" operator="containsText" text="Media">
      <formula>NOT(ISERROR(SEARCH("Media",V24)))</formula>
    </cfRule>
    <cfRule type="containsText" dxfId="517" priority="553" operator="containsText" text="Alta">
      <formula>NOT(ISERROR(SEARCH("Alta",V24)))</formula>
    </cfRule>
  </conditionalFormatting>
  <conditionalFormatting sqref="X24">
    <cfRule type="containsText" dxfId="516" priority="534" operator="containsText" text="Catastrófico">
      <formula>NOT(ISERROR(SEARCH("Catastrófico",X24)))</formula>
    </cfRule>
    <cfRule type="containsText" dxfId="515" priority="535" operator="containsText" text="Mayor">
      <formula>NOT(ISERROR(SEARCH("Mayor",X24)))</formula>
    </cfRule>
    <cfRule type="containsText" dxfId="514" priority="536" operator="containsText" text="Moderado">
      <formula>NOT(ISERROR(SEARCH("Moderado",X24)))</formula>
    </cfRule>
    <cfRule type="containsText" dxfId="513" priority="537" operator="containsText" text="Menor">
      <formula>NOT(ISERROR(SEARCH("Menor",X24)))</formula>
    </cfRule>
    <cfRule type="containsText" dxfId="512" priority="538" operator="containsText" text="Leve">
      <formula>NOT(ISERROR(SEARCH("Leve",X24)))</formula>
    </cfRule>
    <cfRule type="containsText" dxfId="511" priority="539" operator="containsText" text="Muy a">
      <formula>NOT(ISERROR(SEARCH("Muy a",X24)))</formula>
    </cfRule>
    <cfRule type="containsText" dxfId="510" priority="540" operator="containsText" text="Muy b">
      <formula>NOT(ISERROR(SEARCH("Muy b",X24)))</formula>
    </cfRule>
    <cfRule type="containsText" dxfId="509" priority="541" operator="containsText" text="Baja">
      <formula>NOT(ISERROR(SEARCH("Baja",X24)))</formula>
    </cfRule>
    <cfRule type="containsText" dxfId="508" priority="542" operator="containsText" text="Media">
      <formula>NOT(ISERROR(SEARCH("Media",X24)))</formula>
    </cfRule>
    <cfRule type="containsText" dxfId="507" priority="543" operator="containsText" text="Alta">
      <formula>NOT(ISERROR(SEARCH("Alta",X24)))</formula>
    </cfRule>
  </conditionalFormatting>
  <conditionalFormatting sqref="Z24">
    <cfRule type="containsText" dxfId="506" priority="518" operator="containsText" text="Extremo">
      <formula>NOT(ISERROR(SEARCH("Extremo",Z24)))</formula>
    </cfRule>
    <cfRule type="containsText" dxfId="505" priority="519" operator="containsText" text="Alto">
      <formula>NOT(ISERROR(SEARCH("Alto",Z24)))</formula>
    </cfRule>
    <cfRule type="containsText" dxfId="504" priority="520" operator="containsText" text="Bajo">
      <formula>NOT(ISERROR(SEARCH("Bajo",Z24)))</formula>
    </cfRule>
    <cfRule type="containsText" dxfId="503" priority="521" operator="containsText" text="Catastrófico">
      <formula>NOT(ISERROR(SEARCH("Catastrófico",Z24)))</formula>
    </cfRule>
    <cfRule type="containsText" dxfId="502" priority="522" operator="containsText" text="Mayor">
      <formula>NOT(ISERROR(SEARCH("Mayor",Z24)))</formula>
    </cfRule>
    <cfRule type="containsText" dxfId="501" priority="523" operator="containsText" text="Moderado">
      <formula>NOT(ISERROR(SEARCH("Moderado",Z24)))</formula>
    </cfRule>
    <cfRule type="containsText" dxfId="500" priority="524" operator="containsText" text="Menor">
      <formula>NOT(ISERROR(SEARCH("Menor",Z24)))</formula>
    </cfRule>
    <cfRule type="containsText" dxfId="499" priority="525" operator="containsText" text="Leve">
      <formula>NOT(ISERROR(SEARCH("Leve",Z24)))</formula>
    </cfRule>
    <cfRule type="containsText" dxfId="498" priority="526" operator="containsText" text="Muy a">
      <formula>NOT(ISERROR(SEARCH("Muy a",Z24)))</formula>
    </cfRule>
    <cfRule type="containsText" dxfId="497" priority="527" operator="containsText" text="Muy b">
      <formula>NOT(ISERROR(SEARCH("Muy b",Z24)))</formula>
    </cfRule>
    <cfRule type="containsText" dxfId="496" priority="528" operator="containsText" text="Baja">
      <formula>NOT(ISERROR(SEARCH("Baja",Z24)))</formula>
    </cfRule>
    <cfRule type="containsText" dxfId="495" priority="529" operator="containsText" text="Media">
      <formula>NOT(ISERROR(SEARCH("Media",Z24)))</formula>
    </cfRule>
    <cfRule type="containsText" dxfId="494" priority="530" operator="containsText" text="Alta">
      <formula>NOT(ISERROR(SEARCH("Alta",Z24)))</formula>
    </cfRule>
  </conditionalFormatting>
  <conditionalFormatting sqref="W24">
    <cfRule type="cellIs" dxfId="493" priority="495" operator="equal">
      <formula>100%</formula>
    </cfRule>
    <cfRule type="cellIs" dxfId="492" priority="496" operator="equal">
      <formula>80%</formula>
    </cfRule>
    <cfRule type="cellIs" dxfId="491" priority="497" operator="equal">
      <formula>60%</formula>
    </cfRule>
    <cfRule type="cellIs" dxfId="490" priority="498" operator="equal">
      <formula>40%</formula>
    </cfRule>
    <cfRule type="cellIs" dxfId="489" priority="499" operator="equal">
      <formula>0.2</formula>
    </cfRule>
    <cfRule type="containsText" dxfId="488" priority="500" operator="containsText" text="Extremo">
      <formula>NOT(ISERROR(SEARCH("Extremo",W24)))</formula>
    </cfRule>
    <cfRule type="containsText" dxfId="487" priority="501" operator="containsText" text="Alto">
      <formula>NOT(ISERROR(SEARCH("Alto",W24)))</formula>
    </cfRule>
    <cfRule type="containsText" dxfId="486" priority="502" operator="containsText" text="Bajo">
      <formula>NOT(ISERROR(SEARCH("Bajo",W24)))</formula>
    </cfRule>
    <cfRule type="containsText" dxfId="485" priority="503" operator="containsText" text="Catastrófico">
      <formula>NOT(ISERROR(SEARCH("Catastrófico",W24)))</formula>
    </cfRule>
    <cfRule type="containsText" dxfId="484" priority="504" operator="containsText" text="Mayor">
      <formula>NOT(ISERROR(SEARCH("Mayor",W24)))</formula>
    </cfRule>
    <cfRule type="containsText" dxfId="483" priority="505" operator="containsText" text="Moderado">
      <formula>NOT(ISERROR(SEARCH("Moderado",W24)))</formula>
    </cfRule>
    <cfRule type="containsText" dxfId="482" priority="506" operator="containsText" text="Menor">
      <formula>NOT(ISERROR(SEARCH("Menor",W24)))</formula>
    </cfRule>
    <cfRule type="containsText" dxfId="481" priority="507" operator="containsText" text="Leve">
      <formula>NOT(ISERROR(SEARCH("Leve",W24)))</formula>
    </cfRule>
    <cfRule type="containsText" dxfId="480" priority="508" operator="containsText" text="Muy a">
      <formula>NOT(ISERROR(SEARCH("Muy a",W24)))</formula>
    </cfRule>
    <cfRule type="containsText" dxfId="479" priority="509" operator="containsText" text="Muy b">
      <formula>NOT(ISERROR(SEARCH("Muy b",W24)))</formula>
    </cfRule>
    <cfRule type="containsText" dxfId="478" priority="510" operator="containsText" text="Baja">
      <formula>NOT(ISERROR(SEARCH("Baja",W24)))</formula>
    </cfRule>
    <cfRule type="containsText" dxfId="477" priority="511" operator="containsText" text="Media">
      <formula>NOT(ISERROR(SEARCH("Media",W24)))</formula>
    </cfRule>
    <cfRule type="containsText" dxfId="476" priority="512" operator="containsText" text="Alta">
      <formula>NOT(ISERROR(SEARCH("Alta",W24)))</formula>
    </cfRule>
  </conditionalFormatting>
  <conditionalFormatting sqref="AA24">
    <cfRule type="cellIs" dxfId="475" priority="478" operator="equal">
      <formula>100%</formula>
    </cfRule>
    <cfRule type="cellIs" dxfId="474" priority="479" operator="equal">
      <formula>75%</formula>
    </cfRule>
    <cfRule type="cellIs" dxfId="473" priority="480" operator="equal">
      <formula>50%</formula>
    </cfRule>
    <cfRule type="cellIs" dxfId="472" priority="481" operator="equal">
      <formula>25%</formula>
    </cfRule>
    <cfRule type="containsText" dxfId="471" priority="482" operator="containsText" text="Extremo">
      <formula>NOT(ISERROR(SEARCH("Extremo",AA24)))</formula>
    </cfRule>
    <cfRule type="containsText" dxfId="470" priority="483" operator="containsText" text="Alto">
      <formula>NOT(ISERROR(SEARCH("Alto",AA24)))</formula>
    </cfRule>
    <cfRule type="containsText" dxfId="469" priority="484" operator="containsText" text="Bajo">
      <formula>NOT(ISERROR(SEARCH("Bajo",AA24)))</formula>
    </cfRule>
    <cfRule type="containsText" dxfId="468" priority="485" operator="containsText" text="Catastrófico">
      <formula>NOT(ISERROR(SEARCH("Catastrófico",AA24)))</formula>
    </cfRule>
    <cfRule type="containsText" dxfId="467" priority="486" operator="containsText" text="Mayor">
      <formula>NOT(ISERROR(SEARCH("Mayor",AA24)))</formula>
    </cfRule>
    <cfRule type="containsText" dxfId="466" priority="487" operator="containsText" text="Moderado">
      <formula>NOT(ISERROR(SEARCH("Moderado",AA24)))</formula>
    </cfRule>
    <cfRule type="containsText" dxfId="465" priority="488" operator="containsText" text="Menor">
      <formula>NOT(ISERROR(SEARCH("Menor",AA24)))</formula>
    </cfRule>
    <cfRule type="containsText" dxfId="464" priority="489" operator="containsText" text="Leve">
      <formula>NOT(ISERROR(SEARCH("Leve",AA24)))</formula>
    </cfRule>
    <cfRule type="containsText" dxfId="463" priority="490" operator="containsText" text="Muy a">
      <formula>NOT(ISERROR(SEARCH("Muy a",AA24)))</formula>
    </cfRule>
    <cfRule type="containsText" dxfId="462" priority="491" operator="containsText" text="Muy b">
      <formula>NOT(ISERROR(SEARCH("Muy b",AA24)))</formula>
    </cfRule>
    <cfRule type="containsText" dxfId="461" priority="492" operator="containsText" text="Baja">
      <formula>NOT(ISERROR(SEARCH("Baja",AA24)))</formula>
    </cfRule>
    <cfRule type="containsText" dxfId="460" priority="493" operator="containsText" text="Media">
      <formula>NOT(ISERROR(SEARCH("Media",AA24)))</formula>
    </cfRule>
    <cfRule type="containsText" dxfId="459" priority="494" operator="containsText" text="Alta">
      <formula>NOT(ISERROR(SEARCH("Alta",AA24)))</formula>
    </cfRule>
  </conditionalFormatting>
  <conditionalFormatting sqref="AU24">
    <cfRule type="containsText" dxfId="458" priority="475" operator="containsText" text="BAJA">
      <formula>NOT(ISERROR(SEARCH("BAJA",AU24)))</formula>
    </cfRule>
    <cfRule type="containsText" dxfId="457" priority="476" operator="containsText" text="MEDIA">
      <formula>NOT(ISERROR(SEARCH("MEDIA",AU24)))</formula>
    </cfRule>
    <cfRule type="containsText" dxfId="456" priority="477" operator="containsText" text="ALTA">
      <formula>NOT(ISERROR(SEARCH("ALTA",AU24)))</formula>
    </cfRule>
  </conditionalFormatting>
  <conditionalFormatting sqref="AU25">
    <cfRule type="containsText" dxfId="455" priority="472" operator="containsText" text="BAJA">
      <formula>NOT(ISERROR(SEARCH("BAJA",AU25)))</formula>
    </cfRule>
    <cfRule type="containsText" dxfId="454" priority="473" operator="containsText" text="MEDIA">
      <formula>NOT(ISERROR(SEARCH("MEDIA",AU25)))</formula>
    </cfRule>
    <cfRule type="containsText" dxfId="453" priority="474" operator="containsText" text="ALTA">
      <formula>NOT(ISERROR(SEARCH("ALTA",AU25)))</formula>
    </cfRule>
  </conditionalFormatting>
  <conditionalFormatting sqref="AW24">
    <cfRule type="cellIs" dxfId="452" priority="454" operator="equal">
      <formula>100%</formula>
    </cfRule>
    <cfRule type="cellIs" dxfId="451" priority="455" operator="equal">
      <formula>80%</formula>
    </cfRule>
    <cfRule type="cellIs" dxfId="450" priority="456" operator="equal">
      <formula>60%</formula>
    </cfRule>
    <cfRule type="cellIs" dxfId="449" priority="457" operator="equal">
      <formula>40%</formula>
    </cfRule>
    <cfRule type="cellIs" dxfId="448" priority="458" operator="equal">
      <formula>0.2</formula>
    </cfRule>
    <cfRule type="containsText" dxfId="447" priority="459" operator="containsText" text="Extremo">
      <formula>NOT(ISERROR(SEARCH("Extremo",AW24)))</formula>
    </cfRule>
    <cfRule type="containsText" dxfId="446" priority="460" operator="containsText" text="Alto">
      <formula>NOT(ISERROR(SEARCH("Alto",AW24)))</formula>
    </cfRule>
    <cfRule type="containsText" dxfId="445" priority="461" operator="containsText" text="Bajo">
      <formula>NOT(ISERROR(SEARCH("Bajo",AW24)))</formula>
    </cfRule>
    <cfRule type="containsText" dxfId="444" priority="462" operator="containsText" text="Catastrófico">
      <formula>NOT(ISERROR(SEARCH("Catastrófico",AW24)))</formula>
    </cfRule>
    <cfRule type="containsText" dxfId="443" priority="463" operator="containsText" text="Mayor">
      <formula>NOT(ISERROR(SEARCH("Mayor",AW24)))</formula>
    </cfRule>
    <cfRule type="containsText" dxfId="442" priority="464" operator="containsText" text="Moderado">
      <formula>NOT(ISERROR(SEARCH("Moderado",AW24)))</formula>
    </cfRule>
    <cfRule type="containsText" dxfId="441" priority="465" operator="containsText" text="Menor">
      <formula>NOT(ISERROR(SEARCH("Menor",AW24)))</formula>
    </cfRule>
    <cfRule type="containsText" dxfId="440" priority="466" operator="containsText" text="Leve">
      <formula>NOT(ISERROR(SEARCH("Leve",AW24)))</formula>
    </cfRule>
    <cfRule type="containsText" dxfId="439" priority="467" operator="containsText" text="Muy a">
      <formula>NOT(ISERROR(SEARCH("Muy a",AW24)))</formula>
    </cfRule>
    <cfRule type="containsText" dxfId="438" priority="468" operator="containsText" text="Muy b">
      <formula>NOT(ISERROR(SEARCH("Muy b",AW24)))</formula>
    </cfRule>
    <cfRule type="containsText" dxfId="437" priority="469" operator="containsText" text="Baja">
      <formula>NOT(ISERROR(SEARCH("Baja",AW24)))</formula>
    </cfRule>
    <cfRule type="containsText" dxfId="436" priority="470" operator="containsText" text="Media">
      <formula>NOT(ISERROR(SEARCH("Media",AW24)))</formula>
    </cfRule>
    <cfRule type="containsText" dxfId="435" priority="471" operator="containsText" text="Alta">
      <formula>NOT(ISERROR(SEARCH("Alta",AW24)))</formula>
    </cfRule>
  </conditionalFormatting>
  <conditionalFormatting sqref="AV24">
    <cfRule type="cellIs" dxfId="434" priority="447" operator="greaterThan">
      <formula>75%</formula>
    </cfRule>
    <cfRule type="cellIs" dxfId="433" priority="448" operator="between">
      <formula>51%</formula>
      <formula>75%</formula>
    </cfRule>
    <cfRule type="cellIs" dxfId="432" priority="449" operator="between">
      <formula>26%</formula>
      <formula>50%</formula>
    </cfRule>
    <cfRule type="cellIs" dxfId="431" priority="450" operator="between">
      <formula>0%</formula>
      <formula>25%</formula>
    </cfRule>
    <cfRule type="containsText" dxfId="430" priority="451" operator="containsText" text="BAJA">
      <formula>NOT(ISERROR(SEARCH("BAJA",AV24)))</formula>
    </cfRule>
    <cfRule type="containsText" dxfId="429" priority="452" operator="containsText" text="MEDIA">
      <formula>NOT(ISERROR(SEARCH("MEDIA",AV24)))</formula>
    </cfRule>
    <cfRule type="containsText" dxfId="428" priority="453" operator="containsText" text="ALTA">
      <formula>NOT(ISERROR(SEARCH("ALTA",AV24)))</formula>
    </cfRule>
  </conditionalFormatting>
  <conditionalFormatting sqref="AV25">
    <cfRule type="cellIs" dxfId="427" priority="440" operator="greaterThan">
      <formula>75%</formula>
    </cfRule>
    <cfRule type="cellIs" dxfId="426" priority="441" operator="between">
      <formula>51%</formula>
      <formula>75%</formula>
    </cfRule>
    <cfRule type="cellIs" dxfId="425" priority="442" operator="between">
      <formula>26%</formula>
      <formula>50%</formula>
    </cfRule>
    <cfRule type="cellIs" dxfId="424" priority="443" operator="between">
      <formula>0%</formula>
      <formula>25%</formula>
    </cfRule>
    <cfRule type="containsText" dxfId="423" priority="444" operator="containsText" text="BAJA">
      <formula>NOT(ISERROR(SEARCH("BAJA",AV25)))</formula>
    </cfRule>
    <cfRule type="containsText" dxfId="422" priority="445" operator="containsText" text="MEDIA">
      <formula>NOT(ISERROR(SEARCH("MEDIA",AV25)))</formula>
    </cfRule>
    <cfRule type="containsText" dxfId="421" priority="446" operator="containsText" text="ALTA">
      <formula>NOT(ISERROR(SEARCH("ALTA",AV25)))</formula>
    </cfRule>
  </conditionalFormatting>
  <conditionalFormatting sqref="T24">
    <cfRule type="cellIs" dxfId="420" priority="404" operator="equal">
      <formula>100%</formula>
    </cfRule>
    <cfRule type="cellIs" dxfId="419" priority="405" operator="equal">
      <formula>80%</formula>
    </cfRule>
    <cfRule type="cellIs" dxfId="418" priority="406" operator="equal">
      <formula>60%</formula>
    </cfRule>
    <cfRule type="cellIs" dxfId="417" priority="407" operator="equal">
      <formula>40%</formula>
    </cfRule>
    <cfRule type="cellIs" dxfId="416" priority="408" operator="equal">
      <formula>0.2</formula>
    </cfRule>
    <cfRule type="containsText" dxfId="415" priority="409" operator="containsText" text="Extremo">
      <formula>NOT(ISERROR(SEARCH("Extremo",T24)))</formula>
    </cfRule>
    <cfRule type="containsText" dxfId="414" priority="410" operator="containsText" text="Alto">
      <formula>NOT(ISERROR(SEARCH("Alto",T24)))</formula>
    </cfRule>
    <cfRule type="containsText" dxfId="413" priority="411" operator="containsText" text="Bajo">
      <formula>NOT(ISERROR(SEARCH("Bajo",T24)))</formula>
    </cfRule>
    <cfRule type="containsText" dxfId="412" priority="412" operator="containsText" text="Catastrófico">
      <formula>NOT(ISERROR(SEARCH("Catastrófico",T24)))</formula>
    </cfRule>
    <cfRule type="containsText" dxfId="411" priority="413" operator="containsText" text="Mayor">
      <formula>NOT(ISERROR(SEARCH("Mayor",T24)))</formula>
    </cfRule>
    <cfRule type="containsText" dxfId="410" priority="414" operator="containsText" text="Moderado">
      <formula>NOT(ISERROR(SEARCH("Moderado",T24)))</formula>
    </cfRule>
    <cfRule type="containsText" dxfId="409" priority="415" operator="containsText" text="Menor">
      <formula>NOT(ISERROR(SEARCH("Menor",T24)))</formula>
    </cfRule>
    <cfRule type="containsText" dxfId="408" priority="416" operator="containsText" text="Leve">
      <formula>NOT(ISERROR(SEARCH("Leve",T24)))</formula>
    </cfRule>
    <cfRule type="containsText" dxfId="407" priority="417" operator="containsText" text="Muy a">
      <formula>NOT(ISERROR(SEARCH("Muy a",T24)))</formula>
    </cfRule>
    <cfRule type="containsText" dxfId="406" priority="418" operator="containsText" text="Muy b">
      <formula>NOT(ISERROR(SEARCH("Muy b",T24)))</formula>
    </cfRule>
    <cfRule type="containsText" dxfId="405" priority="419" operator="containsText" text="Baja">
      <formula>NOT(ISERROR(SEARCH("Baja",T24)))</formula>
    </cfRule>
    <cfRule type="containsText" dxfId="404" priority="420" operator="containsText" text="Media">
      <formula>NOT(ISERROR(SEARCH("Media",T24)))</formula>
    </cfRule>
    <cfRule type="containsText" dxfId="403" priority="421" operator="containsText" text="Alta">
      <formula>NOT(ISERROR(SEARCH("Alta",T24)))</formula>
    </cfRule>
  </conditionalFormatting>
  <conditionalFormatting sqref="AD24">
    <cfRule type="containsText" dxfId="402" priority="401" operator="containsText" text="BAJA">
      <formula>NOT(ISERROR(SEARCH("BAJA",AD24)))</formula>
    </cfRule>
    <cfRule type="containsText" dxfId="401" priority="402" operator="containsText" text="MEDIA">
      <formula>NOT(ISERROR(SEARCH("MEDIA",AD24)))</formula>
    </cfRule>
    <cfRule type="containsText" dxfId="400" priority="403" operator="containsText" text="ALTA">
      <formula>NOT(ISERROR(SEARCH("ALTA",AD24)))</formula>
    </cfRule>
  </conditionalFormatting>
  <conditionalFormatting sqref="AD25">
    <cfRule type="containsText" dxfId="399" priority="398" operator="containsText" text="BAJA">
      <formula>NOT(ISERROR(SEARCH("BAJA",AD25)))</formula>
    </cfRule>
    <cfRule type="containsText" dxfId="398" priority="399" operator="containsText" text="MEDIA">
      <formula>NOT(ISERROR(SEARCH("MEDIA",AD25)))</formula>
    </cfRule>
    <cfRule type="containsText" dxfId="397" priority="400" operator="containsText" text="ALTA">
      <formula>NOT(ISERROR(SEARCH("ALTA",AD25)))</formula>
    </cfRule>
  </conditionalFormatting>
  <conditionalFormatting sqref="AC24">
    <cfRule type="containsText" dxfId="396" priority="395" operator="containsText" text="BAJA">
      <formula>NOT(ISERROR(SEARCH("BAJA",AC24)))</formula>
    </cfRule>
    <cfRule type="containsText" dxfId="395" priority="396" operator="containsText" text="MEDIA">
      <formula>NOT(ISERROR(SEARCH("MEDIA",AC24)))</formula>
    </cfRule>
    <cfRule type="containsText" dxfId="394" priority="397" operator="containsText" text="ALTA">
      <formula>NOT(ISERROR(SEARCH("ALTA",AC24)))</formula>
    </cfRule>
  </conditionalFormatting>
  <conditionalFormatting sqref="AC25">
    <cfRule type="containsText" dxfId="393" priority="392" operator="containsText" text="BAJA">
      <formula>NOT(ISERROR(SEARCH("BAJA",AC25)))</formula>
    </cfRule>
    <cfRule type="containsText" dxfId="392" priority="393" operator="containsText" text="MEDIA">
      <formula>NOT(ISERROR(SEARCH("MEDIA",AC25)))</formula>
    </cfRule>
    <cfRule type="containsText" dxfId="391" priority="394" operator="containsText" text="ALTA">
      <formula>NOT(ISERROR(SEARCH("ALTA",AC25)))</formula>
    </cfRule>
  </conditionalFormatting>
  <conditionalFormatting sqref="AL24">
    <cfRule type="containsText" dxfId="390" priority="389" operator="containsText" text="BAJA">
      <formula>NOT(ISERROR(SEARCH("BAJA",AL24)))</formula>
    </cfRule>
    <cfRule type="containsText" dxfId="389" priority="390" operator="containsText" text="MEDIA">
      <formula>NOT(ISERROR(SEARCH("MEDIA",AL24)))</formula>
    </cfRule>
    <cfRule type="containsText" dxfId="388" priority="391" operator="containsText" text="ALTA">
      <formula>NOT(ISERROR(SEARCH("ALTA",AL24)))</formula>
    </cfRule>
  </conditionalFormatting>
  <conditionalFormatting sqref="AN24">
    <cfRule type="containsText" dxfId="387" priority="386" operator="containsText" text="BAJA">
      <formula>NOT(ISERROR(SEARCH("BAJA",AN24)))</formula>
    </cfRule>
    <cfRule type="containsText" dxfId="386" priority="387" operator="containsText" text="MEDIA">
      <formula>NOT(ISERROR(SEARCH("MEDIA",AN24)))</formula>
    </cfRule>
    <cfRule type="containsText" dxfId="385" priority="388" operator="containsText" text="ALTA">
      <formula>NOT(ISERROR(SEARCH("ALTA",AN24)))</formula>
    </cfRule>
  </conditionalFormatting>
  <conditionalFormatting sqref="AN25">
    <cfRule type="containsText" dxfId="384" priority="383" operator="containsText" text="BAJA">
      <formula>NOT(ISERROR(SEARCH("BAJA",AN25)))</formula>
    </cfRule>
    <cfRule type="containsText" dxfId="383" priority="384" operator="containsText" text="MEDIA">
      <formula>NOT(ISERROR(SEARCH("MEDIA",AN25)))</formula>
    </cfRule>
    <cfRule type="containsText" dxfId="382" priority="385" operator="containsText" text="ALTA">
      <formula>NOT(ISERROR(SEARCH("ALTA",AN25)))</formula>
    </cfRule>
  </conditionalFormatting>
  <conditionalFormatting sqref="AS24">
    <cfRule type="containsText" dxfId="381" priority="380" operator="containsText" text="BAJA">
      <formula>NOT(ISERROR(SEARCH("BAJA",AS24)))</formula>
    </cfRule>
    <cfRule type="containsText" dxfId="380" priority="381" operator="containsText" text="MEDIA">
      <formula>NOT(ISERROR(SEARCH("MEDIA",AS24)))</formula>
    </cfRule>
    <cfRule type="containsText" dxfId="379" priority="382" operator="containsText" text="ALTA">
      <formula>NOT(ISERROR(SEARCH("ALTA",AS24)))</formula>
    </cfRule>
  </conditionalFormatting>
  <conditionalFormatting sqref="AS25">
    <cfRule type="containsText" dxfId="378" priority="377" operator="containsText" text="BAJA">
      <formula>NOT(ISERROR(SEARCH("BAJA",AS25)))</formula>
    </cfRule>
    <cfRule type="containsText" dxfId="377" priority="378" operator="containsText" text="MEDIA">
      <formula>NOT(ISERROR(SEARCH("MEDIA",AS25)))</formula>
    </cfRule>
    <cfRule type="containsText" dxfId="376" priority="379" operator="containsText" text="ALTA">
      <formula>NOT(ISERROR(SEARCH("ALTA",AS25)))</formula>
    </cfRule>
  </conditionalFormatting>
  <conditionalFormatting sqref="AS24:AS25">
    <cfRule type="containsText" dxfId="375" priority="374" operator="containsText" text="BAJA">
      <formula>NOT(ISERROR(SEARCH("BAJA",AS24)))</formula>
    </cfRule>
    <cfRule type="containsText" dxfId="374" priority="375" operator="containsText" text="MEDIA">
      <formula>NOT(ISERROR(SEARCH("MEDIA",AS24)))</formula>
    </cfRule>
    <cfRule type="containsText" dxfId="373" priority="376" operator="containsText" text="ALTA">
      <formula>NOT(ISERROR(SEARCH("ALTA",AS24)))</formula>
    </cfRule>
  </conditionalFormatting>
  <conditionalFormatting sqref="AP24">
    <cfRule type="containsText" dxfId="372" priority="371" operator="containsText" text="BAJA">
      <formula>NOT(ISERROR(SEARCH("BAJA",AP24)))</formula>
    </cfRule>
    <cfRule type="containsText" dxfId="371" priority="372" operator="containsText" text="MEDIA">
      <formula>NOT(ISERROR(SEARCH("MEDIA",AP24)))</formula>
    </cfRule>
    <cfRule type="containsText" dxfId="370" priority="373" operator="containsText" text="ALTA">
      <formula>NOT(ISERROR(SEARCH("ALTA",AP24)))</formula>
    </cfRule>
  </conditionalFormatting>
  <conditionalFormatting sqref="AP25">
    <cfRule type="containsText" dxfId="369" priority="368" operator="containsText" text="BAJA">
      <formula>NOT(ISERROR(SEARCH("BAJA",AP25)))</formula>
    </cfRule>
    <cfRule type="containsText" dxfId="368" priority="369" operator="containsText" text="MEDIA">
      <formula>NOT(ISERROR(SEARCH("MEDIA",AP25)))</formula>
    </cfRule>
    <cfRule type="containsText" dxfId="367" priority="370" operator="containsText" text="ALTA">
      <formula>NOT(ISERROR(SEARCH("ALTA",AP25)))</formula>
    </cfRule>
  </conditionalFormatting>
  <conditionalFormatting sqref="AQ24">
    <cfRule type="containsText" dxfId="366" priority="365" operator="containsText" text="BAJA">
      <formula>NOT(ISERROR(SEARCH("BAJA",AQ24)))</formula>
    </cfRule>
    <cfRule type="containsText" dxfId="365" priority="366" operator="containsText" text="MEDIA">
      <formula>NOT(ISERROR(SEARCH("MEDIA",AQ24)))</formula>
    </cfRule>
    <cfRule type="containsText" dxfId="364" priority="367" operator="containsText" text="ALTA">
      <formula>NOT(ISERROR(SEARCH("ALTA",AQ24)))</formula>
    </cfRule>
  </conditionalFormatting>
  <conditionalFormatting sqref="AQ25">
    <cfRule type="containsText" dxfId="363" priority="362" operator="containsText" text="BAJA">
      <formula>NOT(ISERROR(SEARCH("BAJA",AQ25)))</formula>
    </cfRule>
    <cfRule type="containsText" dxfId="362" priority="363" operator="containsText" text="MEDIA">
      <formula>NOT(ISERROR(SEARCH("MEDIA",AQ25)))</formula>
    </cfRule>
    <cfRule type="containsText" dxfId="361" priority="364" operator="containsText" text="ALTA">
      <formula>NOT(ISERROR(SEARCH("ALTA",AQ25)))</formula>
    </cfRule>
  </conditionalFormatting>
  <conditionalFormatting sqref="U24">
    <cfRule type="cellIs" dxfId="360" priority="344" operator="equal">
      <formula>100%</formula>
    </cfRule>
    <cfRule type="cellIs" dxfId="359" priority="345" operator="equal">
      <formula>80%</formula>
    </cfRule>
    <cfRule type="cellIs" dxfId="358" priority="346" operator="equal">
      <formula>60%</formula>
    </cfRule>
    <cfRule type="cellIs" dxfId="357" priority="347" operator="equal">
      <formula>40%</formula>
    </cfRule>
    <cfRule type="cellIs" dxfId="356" priority="348" operator="equal">
      <formula>0.2</formula>
    </cfRule>
    <cfRule type="containsText" dxfId="355" priority="349" operator="containsText" text="Extremo">
      <formula>NOT(ISERROR(SEARCH("Extremo",U24)))</formula>
    </cfRule>
    <cfRule type="containsText" dxfId="354" priority="350" operator="containsText" text="Alto">
      <formula>NOT(ISERROR(SEARCH("Alto",U24)))</formula>
    </cfRule>
    <cfRule type="containsText" dxfId="353" priority="351" operator="containsText" text="Bajo">
      <formula>NOT(ISERROR(SEARCH("Bajo",U24)))</formula>
    </cfRule>
    <cfRule type="containsText" dxfId="352" priority="352" operator="containsText" text="Catastrófico">
      <formula>NOT(ISERROR(SEARCH("Catastrófico",U24)))</formula>
    </cfRule>
    <cfRule type="containsText" dxfId="351" priority="353" operator="containsText" text="Mayor">
      <formula>NOT(ISERROR(SEARCH("Mayor",U24)))</formula>
    </cfRule>
    <cfRule type="containsText" dxfId="350" priority="354" operator="containsText" text="Moderado">
      <formula>NOT(ISERROR(SEARCH("Moderado",U24)))</formula>
    </cfRule>
    <cfRule type="containsText" dxfId="349" priority="355" operator="containsText" text="Menor">
      <formula>NOT(ISERROR(SEARCH("Menor",U24)))</formula>
    </cfRule>
    <cfRule type="containsText" dxfId="348" priority="356" operator="containsText" text="Leve">
      <formula>NOT(ISERROR(SEARCH("Leve",U24)))</formula>
    </cfRule>
    <cfRule type="containsText" dxfId="347" priority="357" operator="containsText" text="Muy a">
      <formula>NOT(ISERROR(SEARCH("Muy a",U24)))</formula>
    </cfRule>
    <cfRule type="containsText" dxfId="346" priority="358" operator="containsText" text="Muy b">
      <formula>NOT(ISERROR(SEARCH("Muy b",U24)))</formula>
    </cfRule>
    <cfRule type="containsText" dxfId="345" priority="359" operator="containsText" text="Baja">
      <formula>NOT(ISERROR(SEARCH("Baja",U24)))</formula>
    </cfRule>
    <cfRule type="containsText" dxfId="344" priority="360" operator="containsText" text="Media">
      <formula>NOT(ISERROR(SEARCH("Media",U24)))</formula>
    </cfRule>
    <cfRule type="containsText" dxfId="343" priority="361" operator="containsText" text="Alta">
      <formula>NOT(ISERROR(SEARCH("Alta",U24)))</formula>
    </cfRule>
  </conditionalFormatting>
  <conditionalFormatting sqref="AC27">
    <cfRule type="containsText" dxfId="342" priority="159" operator="containsText" text="BAJA">
      <formula>NOT(ISERROR(SEARCH("BAJA",AC27)))</formula>
    </cfRule>
    <cfRule type="containsText" dxfId="341" priority="160" operator="containsText" text="MEDIA">
      <formula>NOT(ISERROR(SEARCH("MEDIA",AC27)))</formula>
    </cfRule>
    <cfRule type="containsText" dxfId="340" priority="161" operator="containsText" text="ALTA">
      <formula>NOT(ISERROR(SEARCH("ALTA",AC27)))</formula>
    </cfRule>
  </conditionalFormatting>
  <conditionalFormatting sqref="AS26">
    <cfRule type="containsText" dxfId="339" priority="156" operator="containsText" text="BAJA">
      <formula>NOT(ISERROR(SEARCH("BAJA",AS26)))</formula>
    </cfRule>
    <cfRule type="containsText" dxfId="338" priority="157" operator="containsText" text="MEDIA">
      <formula>NOT(ISERROR(SEARCH("MEDIA",AS26)))</formula>
    </cfRule>
    <cfRule type="containsText" dxfId="337" priority="158" operator="containsText" text="ALTA">
      <formula>NOT(ISERROR(SEARCH("ALTA",AS26)))</formula>
    </cfRule>
  </conditionalFormatting>
  <conditionalFormatting sqref="AS27">
    <cfRule type="containsText" dxfId="336" priority="153" operator="containsText" text="BAJA">
      <formula>NOT(ISERROR(SEARCH("BAJA",AS27)))</formula>
    </cfRule>
    <cfRule type="containsText" dxfId="335" priority="154" operator="containsText" text="MEDIA">
      <formula>NOT(ISERROR(SEARCH("MEDIA",AS27)))</formula>
    </cfRule>
    <cfRule type="containsText" dxfId="334" priority="155" operator="containsText" text="ALTA">
      <formula>NOT(ISERROR(SEARCH("ALTA",AS27)))</formula>
    </cfRule>
  </conditionalFormatting>
  <conditionalFormatting sqref="AS28">
    <cfRule type="containsText" dxfId="333" priority="150" operator="containsText" text="BAJA">
      <formula>NOT(ISERROR(SEARCH("BAJA",AS28)))</formula>
    </cfRule>
    <cfRule type="containsText" dxfId="332" priority="151" operator="containsText" text="MEDIA">
      <formula>NOT(ISERROR(SEARCH("MEDIA",AS28)))</formula>
    </cfRule>
    <cfRule type="containsText" dxfId="331" priority="152" operator="containsText" text="ALTA">
      <formula>NOT(ISERROR(SEARCH("ALTA",AS28)))</formula>
    </cfRule>
  </conditionalFormatting>
  <conditionalFormatting sqref="AS29">
    <cfRule type="containsText" dxfId="330" priority="147" operator="containsText" text="BAJA">
      <formula>NOT(ISERROR(SEARCH("BAJA",AS29)))</formula>
    </cfRule>
    <cfRule type="containsText" dxfId="329" priority="148" operator="containsText" text="MEDIA">
      <formula>NOT(ISERROR(SEARCH("MEDIA",AS29)))</formula>
    </cfRule>
    <cfRule type="containsText" dxfId="328" priority="149" operator="containsText" text="ALTA">
      <formula>NOT(ISERROR(SEARCH("ALTA",AS29)))</formula>
    </cfRule>
  </conditionalFormatting>
  <conditionalFormatting sqref="AJ26:AK29">
    <cfRule type="containsText" dxfId="327" priority="338" operator="containsText" text="BAJA">
      <formula>NOT(ISERROR(SEARCH("BAJA",AJ26)))</formula>
    </cfRule>
    <cfRule type="containsText" dxfId="326" priority="339" operator="containsText" text="MEDIA">
      <formula>NOT(ISERROR(SEARCH("MEDIA",AJ26)))</formula>
    </cfRule>
    <cfRule type="containsText" dxfId="325" priority="340" operator="containsText" text="ALTA">
      <formula>NOT(ISERROR(SEARCH("ALTA",AJ26)))</formula>
    </cfRule>
  </conditionalFormatting>
  <conditionalFormatting sqref="AR26">
    <cfRule type="containsText" dxfId="324" priority="341" operator="containsText" text="BAJA">
      <formula>NOT(ISERROR(SEARCH("BAJA",AR26)))</formula>
    </cfRule>
    <cfRule type="containsText" dxfId="323" priority="342" operator="containsText" text="MEDIA">
      <formula>NOT(ISERROR(SEARCH("MEDIA",AR26)))</formula>
    </cfRule>
    <cfRule type="containsText" dxfId="322" priority="343" operator="containsText" text="ALTA">
      <formula>NOT(ISERROR(SEARCH("ALTA",AR26)))</formula>
    </cfRule>
  </conditionalFormatting>
  <conditionalFormatting sqref="AX26">
    <cfRule type="cellIs" dxfId="321" priority="292" operator="equal">
      <formula>100%</formula>
    </cfRule>
    <cfRule type="cellIs" dxfId="320" priority="293" operator="equal">
      <formula>80%</formula>
    </cfRule>
    <cfRule type="cellIs" dxfId="319" priority="294" operator="equal">
      <formula>60%</formula>
    </cfRule>
    <cfRule type="cellIs" dxfId="318" priority="295" operator="equal">
      <formula>40%</formula>
    </cfRule>
    <cfRule type="cellIs" dxfId="317" priority="296" operator="equal">
      <formula>0.2</formula>
    </cfRule>
    <cfRule type="containsText" dxfId="316" priority="310" operator="containsText" text="Extremo">
      <formula>NOT(ISERROR(SEARCH("Extremo",AX26)))</formula>
    </cfRule>
    <cfRule type="containsText" dxfId="315" priority="311" operator="containsText" text="Alto">
      <formula>NOT(ISERROR(SEARCH("Alto",AX26)))</formula>
    </cfRule>
    <cfRule type="containsText" dxfId="314" priority="312" operator="containsText" text="Bajo">
      <formula>NOT(ISERROR(SEARCH("Bajo",AX26)))</formula>
    </cfRule>
    <cfRule type="containsText" dxfId="313" priority="323" operator="containsText" text="Catastrófico">
      <formula>NOT(ISERROR(SEARCH("Catastrófico",AX26)))</formula>
    </cfRule>
    <cfRule type="containsText" dxfId="312" priority="324" operator="containsText" text="Mayor">
      <formula>NOT(ISERROR(SEARCH("Mayor",AX26)))</formula>
    </cfRule>
    <cfRule type="containsText" dxfId="311" priority="325" operator="containsText" text="Moderado">
      <formula>NOT(ISERROR(SEARCH("Moderado",AX26)))</formula>
    </cfRule>
    <cfRule type="containsText" dxfId="310" priority="326" operator="containsText" text="Menor">
      <formula>NOT(ISERROR(SEARCH("Menor",AX26)))</formula>
    </cfRule>
    <cfRule type="containsText" dxfId="309" priority="327" operator="containsText" text="Leve">
      <formula>NOT(ISERROR(SEARCH("Leve",AX26)))</formula>
    </cfRule>
    <cfRule type="containsText" dxfId="308" priority="333" operator="containsText" text="Muy a">
      <formula>NOT(ISERROR(SEARCH("Muy a",AX26)))</formula>
    </cfRule>
    <cfRule type="containsText" dxfId="307" priority="334" operator="containsText" text="Muy b">
      <formula>NOT(ISERROR(SEARCH("Muy b",AX26)))</formula>
    </cfRule>
    <cfRule type="containsText" dxfId="306" priority="335" operator="containsText" text="Baja">
      <formula>NOT(ISERROR(SEARCH("Baja",AX26)))</formula>
    </cfRule>
    <cfRule type="containsText" dxfId="305" priority="336" operator="containsText" text="Media">
      <formula>NOT(ISERROR(SEARCH("Media",AX26)))</formula>
    </cfRule>
    <cfRule type="containsText" dxfId="304" priority="337" operator="containsText" text="Alta">
      <formula>NOT(ISERROR(SEARCH("Alta",AX26)))</formula>
    </cfRule>
  </conditionalFormatting>
  <conditionalFormatting sqref="V26">
    <cfRule type="containsText" dxfId="303" priority="328" operator="containsText" text="Muy a">
      <formula>NOT(ISERROR(SEARCH("Muy a",V26)))</formula>
    </cfRule>
    <cfRule type="containsText" dxfId="302" priority="329" operator="containsText" text="Muy b">
      <formula>NOT(ISERROR(SEARCH("Muy b",V26)))</formula>
    </cfRule>
    <cfRule type="containsText" dxfId="301" priority="330" operator="containsText" text="Baja">
      <formula>NOT(ISERROR(SEARCH("Baja",V26)))</formula>
    </cfRule>
    <cfRule type="containsText" dxfId="300" priority="331" operator="containsText" text="Media">
      <formula>NOT(ISERROR(SEARCH("Media",V26)))</formula>
    </cfRule>
    <cfRule type="containsText" dxfId="299" priority="332" operator="containsText" text="Alta">
      <formula>NOT(ISERROR(SEARCH("Alta",V26)))</formula>
    </cfRule>
  </conditionalFormatting>
  <conditionalFormatting sqref="X26">
    <cfRule type="containsText" dxfId="298" priority="313" operator="containsText" text="Catastrófico">
      <formula>NOT(ISERROR(SEARCH("Catastrófico",X26)))</formula>
    </cfRule>
    <cfRule type="containsText" dxfId="297" priority="314" operator="containsText" text="Mayor">
      <formula>NOT(ISERROR(SEARCH("Mayor",X26)))</formula>
    </cfRule>
    <cfRule type="containsText" dxfId="296" priority="315" operator="containsText" text="Moderado">
      <formula>NOT(ISERROR(SEARCH("Moderado",X26)))</formula>
    </cfRule>
    <cfRule type="containsText" dxfId="295" priority="316" operator="containsText" text="Menor">
      <formula>NOT(ISERROR(SEARCH("Menor",X26)))</formula>
    </cfRule>
    <cfRule type="containsText" dxfId="294" priority="317" operator="containsText" text="Leve">
      <formula>NOT(ISERROR(SEARCH("Leve",X26)))</formula>
    </cfRule>
    <cfRule type="containsText" dxfId="293" priority="318" operator="containsText" text="Muy a">
      <formula>NOT(ISERROR(SEARCH("Muy a",X26)))</formula>
    </cfRule>
    <cfRule type="containsText" dxfId="292" priority="319" operator="containsText" text="Muy b">
      <formula>NOT(ISERROR(SEARCH("Muy b",X26)))</formula>
    </cfRule>
    <cfRule type="containsText" dxfId="291" priority="320" operator="containsText" text="Baja">
      <formula>NOT(ISERROR(SEARCH("Baja",X26)))</formula>
    </cfRule>
    <cfRule type="containsText" dxfId="290" priority="321" operator="containsText" text="Media">
      <formula>NOT(ISERROR(SEARCH("Media",X26)))</formula>
    </cfRule>
    <cfRule type="containsText" dxfId="289" priority="322" operator="containsText" text="Alta">
      <formula>NOT(ISERROR(SEARCH("Alta",X26)))</formula>
    </cfRule>
  </conditionalFormatting>
  <conditionalFormatting sqref="Z26">
    <cfRule type="containsText" dxfId="288" priority="297" operator="containsText" text="Extremo">
      <formula>NOT(ISERROR(SEARCH("Extremo",Z26)))</formula>
    </cfRule>
    <cfRule type="containsText" dxfId="287" priority="298" operator="containsText" text="Alto">
      <formula>NOT(ISERROR(SEARCH("Alto",Z26)))</formula>
    </cfRule>
    <cfRule type="containsText" dxfId="286" priority="299" operator="containsText" text="Bajo">
      <formula>NOT(ISERROR(SEARCH("Bajo",Z26)))</formula>
    </cfRule>
    <cfRule type="containsText" dxfId="285" priority="300" operator="containsText" text="Catastrófico">
      <formula>NOT(ISERROR(SEARCH("Catastrófico",Z26)))</formula>
    </cfRule>
    <cfRule type="containsText" dxfId="284" priority="301" operator="containsText" text="Mayor">
      <formula>NOT(ISERROR(SEARCH("Mayor",Z26)))</formula>
    </cfRule>
    <cfRule type="containsText" dxfId="283" priority="302" operator="containsText" text="Moderado">
      <formula>NOT(ISERROR(SEARCH("Moderado",Z26)))</formula>
    </cfRule>
    <cfRule type="containsText" dxfId="282" priority="303" operator="containsText" text="Menor">
      <formula>NOT(ISERROR(SEARCH("Menor",Z26)))</formula>
    </cfRule>
    <cfRule type="containsText" dxfId="281" priority="304" operator="containsText" text="Leve">
      <formula>NOT(ISERROR(SEARCH("Leve",Z26)))</formula>
    </cfRule>
    <cfRule type="containsText" dxfId="280" priority="305" operator="containsText" text="Muy a">
      <formula>NOT(ISERROR(SEARCH("Muy a",Z26)))</formula>
    </cfRule>
    <cfRule type="containsText" dxfId="279" priority="306" operator="containsText" text="Muy b">
      <formula>NOT(ISERROR(SEARCH("Muy b",Z26)))</formula>
    </cfRule>
    <cfRule type="containsText" dxfId="278" priority="307" operator="containsText" text="Baja">
      <formula>NOT(ISERROR(SEARCH("Baja",Z26)))</formula>
    </cfRule>
    <cfRule type="containsText" dxfId="277" priority="308" operator="containsText" text="Media">
      <formula>NOT(ISERROR(SEARCH("Media",Z26)))</formula>
    </cfRule>
    <cfRule type="containsText" dxfId="276" priority="309" operator="containsText" text="Alta">
      <formula>NOT(ISERROR(SEARCH("Alta",Z26)))</formula>
    </cfRule>
  </conditionalFormatting>
  <conditionalFormatting sqref="Y26">
    <cfRule type="cellIs" dxfId="275" priority="274" operator="equal">
      <formula>100%</formula>
    </cfRule>
    <cfRule type="cellIs" dxfId="274" priority="275" operator="equal">
      <formula>80%</formula>
    </cfRule>
    <cfRule type="cellIs" dxfId="273" priority="276" operator="equal">
      <formula>60%</formula>
    </cfRule>
    <cfRule type="cellIs" dxfId="272" priority="277" operator="equal">
      <formula>40%</formula>
    </cfRule>
    <cfRule type="cellIs" dxfId="271" priority="278" operator="equal">
      <formula>0.2</formula>
    </cfRule>
    <cfRule type="containsText" dxfId="270" priority="279" operator="containsText" text="Extremo">
      <formula>NOT(ISERROR(SEARCH("Extremo",Y26)))</formula>
    </cfRule>
    <cfRule type="containsText" dxfId="269" priority="280" operator="containsText" text="Alto">
      <formula>NOT(ISERROR(SEARCH("Alto",Y26)))</formula>
    </cfRule>
    <cfRule type="containsText" dxfId="268" priority="281" operator="containsText" text="Bajo">
      <formula>NOT(ISERROR(SEARCH("Bajo",Y26)))</formula>
    </cfRule>
    <cfRule type="containsText" dxfId="267" priority="282" operator="containsText" text="Catastrófico">
      <formula>NOT(ISERROR(SEARCH("Catastrófico",Y26)))</formula>
    </cfRule>
    <cfRule type="containsText" dxfId="266" priority="283" operator="containsText" text="Mayor">
      <formula>NOT(ISERROR(SEARCH("Mayor",Y26)))</formula>
    </cfRule>
    <cfRule type="containsText" dxfId="265" priority="284" operator="containsText" text="Moderado">
      <formula>NOT(ISERROR(SEARCH("Moderado",Y26)))</formula>
    </cfRule>
    <cfRule type="containsText" dxfId="264" priority="285" operator="containsText" text="Menor">
      <formula>NOT(ISERROR(SEARCH("Menor",Y26)))</formula>
    </cfRule>
    <cfRule type="containsText" dxfId="263" priority="286" operator="containsText" text="Leve">
      <formula>NOT(ISERROR(SEARCH("Leve",Y26)))</formula>
    </cfRule>
    <cfRule type="containsText" dxfId="262" priority="287" operator="containsText" text="Muy a">
      <formula>NOT(ISERROR(SEARCH("Muy a",Y26)))</formula>
    </cfRule>
    <cfRule type="containsText" dxfId="261" priority="288" operator="containsText" text="Muy b">
      <formula>NOT(ISERROR(SEARCH("Muy b",Y26)))</formula>
    </cfRule>
    <cfRule type="containsText" dxfId="260" priority="289" operator="containsText" text="Baja">
      <formula>NOT(ISERROR(SEARCH("Baja",Y26)))</formula>
    </cfRule>
    <cfRule type="containsText" dxfId="259" priority="290" operator="containsText" text="Media">
      <formula>NOT(ISERROR(SEARCH("Media",Y26)))</formula>
    </cfRule>
    <cfRule type="containsText" dxfId="258" priority="291" operator="containsText" text="Alta">
      <formula>NOT(ISERROR(SEARCH("Alta",Y26)))</formula>
    </cfRule>
  </conditionalFormatting>
  <conditionalFormatting sqref="W26">
    <cfRule type="cellIs" dxfId="257" priority="256" operator="equal">
      <formula>100%</formula>
    </cfRule>
    <cfRule type="cellIs" dxfId="256" priority="257" operator="equal">
      <formula>80%</formula>
    </cfRule>
    <cfRule type="cellIs" dxfId="255" priority="258" operator="equal">
      <formula>60%</formula>
    </cfRule>
    <cfRule type="cellIs" dxfId="254" priority="259" operator="equal">
      <formula>40%</formula>
    </cfRule>
    <cfRule type="cellIs" dxfId="253" priority="260" operator="equal">
      <formula>0.2</formula>
    </cfRule>
    <cfRule type="containsText" dxfId="252" priority="261" operator="containsText" text="Extremo">
      <formula>NOT(ISERROR(SEARCH("Extremo",W26)))</formula>
    </cfRule>
    <cfRule type="containsText" dxfId="251" priority="262" operator="containsText" text="Alto">
      <formula>NOT(ISERROR(SEARCH("Alto",W26)))</formula>
    </cfRule>
    <cfRule type="containsText" dxfId="250" priority="263" operator="containsText" text="Bajo">
      <formula>NOT(ISERROR(SEARCH("Bajo",W26)))</formula>
    </cfRule>
    <cfRule type="containsText" dxfId="249" priority="264" operator="containsText" text="Catastrófico">
      <formula>NOT(ISERROR(SEARCH("Catastrófico",W26)))</formula>
    </cfRule>
    <cfRule type="containsText" dxfId="248" priority="265" operator="containsText" text="Mayor">
      <formula>NOT(ISERROR(SEARCH("Mayor",W26)))</formula>
    </cfRule>
    <cfRule type="containsText" dxfId="247" priority="266" operator="containsText" text="Moderado">
      <formula>NOT(ISERROR(SEARCH("Moderado",W26)))</formula>
    </cfRule>
    <cfRule type="containsText" dxfId="246" priority="267" operator="containsText" text="Menor">
      <formula>NOT(ISERROR(SEARCH("Menor",W26)))</formula>
    </cfRule>
    <cfRule type="containsText" dxfId="245" priority="268" operator="containsText" text="Leve">
      <formula>NOT(ISERROR(SEARCH("Leve",W26)))</formula>
    </cfRule>
    <cfRule type="containsText" dxfId="244" priority="269" operator="containsText" text="Muy a">
      <formula>NOT(ISERROR(SEARCH("Muy a",W26)))</formula>
    </cfRule>
    <cfRule type="containsText" dxfId="243" priority="270" operator="containsText" text="Muy b">
      <formula>NOT(ISERROR(SEARCH("Muy b",W26)))</formula>
    </cfRule>
    <cfRule type="containsText" dxfId="242" priority="271" operator="containsText" text="Baja">
      <formula>NOT(ISERROR(SEARCH("Baja",W26)))</formula>
    </cfRule>
    <cfRule type="containsText" dxfId="241" priority="272" operator="containsText" text="Media">
      <formula>NOT(ISERROR(SEARCH("Media",W26)))</formula>
    </cfRule>
    <cfRule type="containsText" dxfId="240" priority="273" operator="containsText" text="Alta">
      <formula>NOT(ISERROR(SEARCH("Alta",W26)))</formula>
    </cfRule>
  </conditionalFormatting>
  <conditionalFormatting sqref="AA26">
    <cfRule type="cellIs" dxfId="239" priority="239" operator="equal">
      <formula>100%</formula>
    </cfRule>
    <cfRule type="cellIs" dxfId="238" priority="240" operator="equal">
      <formula>75%</formula>
    </cfRule>
    <cfRule type="cellIs" dxfId="237" priority="241" operator="equal">
      <formula>50%</formula>
    </cfRule>
    <cfRule type="cellIs" dxfId="236" priority="242" operator="equal">
      <formula>25%</formula>
    </cfRule>
    <cfRule type="containsText" dxfId="235" priority="243" operator="containsText" text="Extremo">
      <formula>NOT(ISERROR(SEARCH("Extremo",AA26)))</formula>
    </cfRule>
    <cfRule type="containsText" dxfId="234" priority="244" operator="containsText" text="Alto">
      <formula>NOT(ISERROR(SEARCH("Alto",AA26)))</formula>
    </cfRule>
    <cfRule type="containsText" dxfId="233" priority="245" operator="containsText" text="Bajo">
      <formula>NOT(ISERROR(SEARCH("Bajo",AA26)))</formula>
    </cfRule>
    <cfRule type="containsText" dxfId="232" priority="246" operator="containsText" text="Catastrófico">
      <formula>NOT(ISERROR(SEARCH("Catastrófico",AA26)))</formula>
    </cfRule>
    <cfRule type="containsText" dxfId="231" priority="247" operator="containsText" text="Mayor">
      <formula>NOT(ISERROR(SEARCH("Mayor",AA26)))</formula>
    </cfRule>
    <cfRule type="containsText" dxfId="230" priority="248" operator="containsText" text="Moderado">
      <formula>NOT(ISERROR(SEARCH("Moderado",AA26)))</formula>
    </cfRule>
    <cfRule type="containsText" dxfId="229" priority="249" operator="containsText" text="Menor">
      <formula>NOT(ISERROR(SEARCH("Menor",AA26)))</formula>
    </cfRule>
    <cfRule type="containsText" dxfId="228" priority="250" operator="containsText" text="Leve">
      <formula>NOT(ISERROR(SEARCH("Leve",AA26)))</formula>
    </cfRule>
    <cfRule type="containsText" dxfId="227" priority="251" operator="containsText" text="Muy a">
      <formula>NOT(ISERROR(SEARCH("Muy a",AA26)))</formula>
    </cfRule>
    <cfRule type="containsText" dxfId="226" priority="252" operator="containsText" text="Muy b">
      <formula>NOT(ISERROR(SEARCH("Muy b",AA26)))</formula>
    </cfRule>
    <cfRule type="containsText" dxfId="225" priority="253" operator="containsText" text="Baja">
      <formula>NOT(ISERROR(SEARCH("Baja",AA26)))</formula>
    </cfRule>
    <cfRule type="containsText" dxfId="224" priority="254" operator="containsText" text="Media">
      <formula>NOT(ISERROR(SEARCH("Media",AA26)))</formula>
    </cfRule>
    <cfRule type="containsText" dxfId="223" priority="255" operator="containsText" text="Alta">
      <formula>NOT(ISERROR(SEARCH("Alta",AA26)))</formula>
    </cfRule>
  </conditionalFormatting>
  <conditionalFormatting sqref="AU26">
    <cfRule type="containsText" dxfId="222" priority="236" operator="containsText" text="BAJA">
      <formula>NOT(ISERROR(SEARCH("BAJA",AU26)))</formula>
    </cfRule>
    <cfRule type="containsText" dxfId="221" priority="237" operator="containsText" text="MEDIA">
      <formula>NOT(ISERROR(SEARCH("MEDIA",AU26)))</formula>
    </cfRule>
    <cfRule type="containsText" dxfId="220" priority="238" operator="containsText" text="ALTA">
      <formula>NOT(ISERROR(SEARCH("ALTA",AU26)))</formula>
    </cfRule>
  </conditionalFormatting>
  <conditionalFormatting sqref="AU27:AU29">
    <cfRule type="containsText" dxfId="219" priority="233" operator="containsText" text="BAJA">
      <formula>NOT(ISERROR(SEARCH("BAJA",AU27)))</formula>
    </cfRule>
    <cfRule type="containsText" dxfId="218" priority="234" operator="containsText" text="MEDIA">
      <formula>NOT(ISERROR(SEARCH("MEDIA",AU27)))</formula>
    </cfRule>
    <cfRule type="containsText" dxfId="217" priority="235" operator="containsText" text="ALTA">
      <formula>NOT(ISERROR(SEARCH("ALTA",AU27)))</formula>
    </cfRule>
  </conditionalFormatting>
  <conditionalFormatting sqref="AW26">
    <cfRule type="cellIs" dxfId="216" priority="215" operator="equal">
      <formula>100%</formula>
    </cfRule>
    <cfRule type="cellIs" dxfId="215" priority="216" operator="equal">
      <formula>80%</formula>
    </cfRule>
    <cfRule type="cellIs" dxfId="214" priority="217" operator="equal">
      <formula>60%</formula>
    </cfRule>
    <cfRule type="cellIs" dxfId="213" priority="218" operator="equal">
      <formula>40%</formula>
    </cfRule>
    <cfRule type="cellIs" dxfId="212" priority="219" operator="equal">
      <formula>0.2</formula>
    </cfRule>
    <cfRule type="containsText" dxfId="211" priority="220" operator="containsText" text="Extremo">
      <formula>NOT(ISERROR(SEARCH("Extremo",AW26)))</formula>
    </cfRule>
    <cfRule type="containsText" dxfId="210" priority="221" operator="containsText" text="Alto">
      <formula>NOT(ISERROR(SEARCH("Alto",AW26)))</formula>
    </cfRule>
    <cfRule type="containsText" dxfId="209" priority="222" operator="containsText" text="Bajo">
      <formula>NOT(ISERROR(SEARCH("Bajo",AW26)))</formula>
    </cfRule>
    <cfRule type="containsText" dxfId="208" priority="223" operator="containsText" text="Catastrófico">
      <formula>NOT(ISERROR(SEARCH("Catastrófico",AW26)))</formula>
    </cfRule>
    <cfRule type="containsText" dxfId="207" priority="224" operator="containsText" text="Mayor">
      <formula>NOT(ISERROR(SEARCH("Mayor",AW26)))</formula>
    </cfRule>
    <cfRule type="containsText" dxfId="206" priority="225" operator="containsText" text="Moderado">
      <formula>NOT(ISERROR(SEARCH("Moderado",AW26)))</formula>
    </cfRule>
    <cfRule type="containsText" dxfId="205" priority="226" operator="containsText" text="Menor">
      <formula>NOT(ISERROR(SEARCH("Menor",AW26)))</formula>
    </cfRule>
    <cfRule type="containsText" dxfId="204" priority="227" operator="containsText" text="Leve">
      <formula>NOT(ISERROR(SEARCH("Leve",AW26)))</formula>
    </cfRule>
    <cfRule type="containsText" dxfId="203" priority="228" operator="containsText" text="Muy a">
      <formula>NOT(ISERROR(SEARCH("Muy a",AW26)))</formula>
    </cfRule>
    <cfRule type="containsText" dxfId="202" priority="229" operator="containsText" text="Muy b">
      <formula>NOT(ISERROR(SEARCH("Muy b",AW26)))</formula>
    </cfRule>
    <cfRule type="containsText" dxfId="201" priority="230" operator="containsText" text="Baja">
      <formula>NOT(ISERROR(SEARCH("Baja",AW26)))</formula>
    </cfRule>
    <cfRule type="containsText" dxfId="200" priority="231" operator="containsText" text="Media">
      <formula>NOT(ISERROR(SEARCH("Media",AW26)))</formula>
    </cfRule>
    <cfRule type="containsText" dxfId="199" priority="232" operator="containsText" text="Alta">
      <formula>NOT(ISERROR(SEARCH("Alta",AW26)))</formula>
    </cfRule>
  </conditionalFormatting>
  <conditionalFormatting sqref="AV26">
    <cfRule type="cellIs" dxfId="198" priority="208" operator="greaterThan">
      <formula>75%</formula>
    </cfRule>
    <cfRule type="cellIs" dxfId="197" priority="209" operator="between">
      <formula>51%</formula>
      <formula>75%</formula>
    </cfRule>
    <cfRule type="cellIs" dxfId="196" priority="210" operator="between">
      <formula>26%</formula>
      <formula>50%</formula>
    </cfRule>
    <cfRule type="cellIs" dxfId="195" priority="211" operator="between">
      <formula>0%</formula>
      <formula>25%</formula>
    </cfRule>
    <cfRule type="containsText" dxfId="194" priority="212" operator="containsText" text="BAJA">
      <formula>NOT(ISERROR(SEARCH("BAJA",AV26)))</formula>
    </cfRule>
    <cfRule type="containsText" dxfId="193" priority="213" operator="containsText" text="MEDIA">
      <formula>NOT(ISERROR(SEARCH("MEDIA",AV26)))</formula>
    </cfRule>
    <cfRule type="containsText" dxfId="192" priority="214" operator="containsText" text="ALTA">
      <formula>NOT(ISERROR(SEARCH("ALTA",AV26)))</formula>
    </cfRule>
  </conditionalFormatting>
  <conditionalFormatting sqref="AV27:AV29">
    <cfRule type="cellIs" dxfId="191" priority="201" operator="greaterThan">
      <formula>75%</formula>
    </cfRule>
    <cfRule type="cellIs" dxfId="190" priority="202" operator="between">
      <formula>51%</formula>
      <formula>75%</formula>
    </cfRule>
    <cfRule type="cellIs" dxfId="189" priority="203" operator="between">
      <formula>26%</formula>
      <formula>50%</formula>
    </cfRule>
    <cfRule type="cellIs" dxfId="188" priority="204" operator="between">
      <formula>0%</formula>
      <formula>25%</formula>
    </cfRule>
    <cfRule type="containsText" dxfId="187" priority="205" operator="containsText" text="BAJA">
      <formula>NOT(ISERROR(SEARCH("BAJA",AV27)))</formula>
    </cfRule>
    <cfRule type="containsText" dxfId="186" priority="206" operator="containsText" text="MEDIA">
      <formula>NOT(ISERROR(SEARCH("MEDIA",AV27)))</formula>
    </cfRule>
    <cfRule type="containsText" dxfId="185" priority="207" operator="containsText" text="ALTA">
      <formula>NOT(ISERROR(SEARCH("ALTA",AV27)))</formula>
    </cfRule>
  </conditionalFormatting>
  <conditionalFormatting sqref="S26">
    <cfRule type="cellIs" dxfId="184" priority="183" operator="equal">
      <formula>100%</formula>
    </cfRule>
    <cfRule type="cellIs" dxfId="183" priority="184" operator="equal">
      <formula>80%</formula>
    </cfRule>
    <cfRule type="cellIs" dxfId="182" priority="185" operator="equal">
      <formula>60%</formula>
    </cfRule>
    <cfRule type="cellIs" dxfId="181" priority="186" operator="equal">
      <formula>40%</formula>
    </cfRule>
    <cfRule type="cellIs" dxfId="180" priority="187" operator="equal">
      <formula>0.2</formula>
    </cfRule>
    <cfRule type="containsText" dxfId="179" priority="188" operator="containsText" text="Extremo">
      <formula>NOT(ISERROR(SEARCH("Extremo",S26)))</formula>
    </cfRule>
    <cfRule type="containsText" dxfId="178" priority="189" operator="containsText" text="Alto">
      <formula>NOT(ISERROR(SEARCH("Alto",S26)))</formula>
    </cfRule>
    <cfRule type="containsText" dxfId="177" priority="190" operator="containsText" text="Bajo">
      <formula>NOT(ISERROR(SEARCH("Bajo",S26)))</formula>
    </cfRule>
    <cfRule type="containsText" dxfId="176" priority="191" operator="containsText" text="Catastrófico">
      <formula>NOT(ISERROR(SEARCH("Catastrófico",S26)))</formula>
    </cfRule>
    <cfRule type="containsText" dxfId="175" priority="192" operator="containsText" text="Mayor">
      <formula>NOT(ISERROR(SEARCH("Mayor",S26)))</formula>
    </cfRule>
    <cfRule type="containsText" dxfId="174" priority="193" operator="containsText" text="Moderado">
      <formula>NOT(ISERROR(SEARCH("Moderado",S26)))</formula>
    </cfRule>
    <cfRule type="containsText" dxfId="173" priority="194" operator="containsText" text="Menor">
      <formula>NOT(ISERROR(SEARCH("Menor",S26)))</formula>
    </cfRule>
    <cfRule type="containsText" dxfId="172" priority="195" operator="containsText" text="Leve">
      <formula>NOT(ISERROR(SEARCH("Leve",S26)))</formula>
    </cfRule>
    <cfRule type="containsText" dxfId="171" priority="196" operator="containsText" text="Muy a">
      <formula>NOT(ISERROR(SEARCH("Muy a",S26)))</formula>
    </cfRule>
    <cfRule type="containsText" dxfId="170" priority="197" operator="containsText" text="Muy b">
      <formula>NOT(ISERROR(SEARCH("Muy b",S26)))</formula>
    </cfRule>
    <cfRule type="containsText" dxfId="169" priority="198" operator="containsText" text="Baja">
      <formula>NOT(ISERROR(SEARCH("Baja",S26)))</formula>
    </cfRule>
    <cfRule type="containsText" dxfId="168" priority="199" operator="containsText" text="Media">
      <formula>NOT(ISERROR(SEARCH("Media",S26)))</formula>
    </cfRule>
    <cfRule type="containsText" dxfId="167" priority="200" operator="containsText" text="Alta">
      <formula>NOT(ISERROR(SEARCH("Alta",S26)))</formula>
    </cfRule>
  </conditionalFormatting>
  <conditionalFormatting sqref="T26">
    <cfRule type="cellIs" dxfId="166" priority="165" operator="equal">
      <formula>100%</formula>
    </cfRule>
    <cfRule type="cellIs" dxfId="165" priority="166" operator="equal">
      <formula>80%</formula>
    </cfRule>
    <cfRule type="cellIs" dxfId="164" priority="167" operator="equal">
      <formula>60%</formula>
    </cfRule>
    <cfRule type="cellIs" dxfId="163" priority="168" operator="equal">
      <formula>40%</formula>
    </cfRule>
    <cfRule type="cellIs" dxfId="162" priority="169" operator="equal">
      <formula>0.2</formula>
    </cfRule>
    <cfRule type="containsText" dxfId="161" priority="170" operator="containsText" text="Extremo">
      <formula>NOT(ISERROR(SEARCH("Extremo",T26)))</formula>
    </cfRule>
    <cfRule type="containsText" dxfId="160" priority="171" operator="containsText" text="Alto">
      <formula>NOT(ISERROR(SEARCH("Alto",T26)))</formula>
    </cfRule>
    <cfRule type="containsText" dxfId="159" priority="172" operator="containsText" text="Bajo">
      <formula>NOT(ISERROR(SEARCH("Bajo",T26)))</formula>
    </cfRule>
    <cfRule type="containsText" dxfId="158" priority="173" operator="containsText" text="Catastrófico">
      <formula>NOT(ISERROR(SEARCH("Catastrófico",T26)))</formula>
    </cfRule>
    <cfRule type="containsText" dxfId="157" priority="174" operator="containsText" text="Mayor">
      <formula>NOT(ISERROR(SEARCH("Mayor",T26)))</formula>
    </cfRule>
    <cfRule type="containsText" dxfId="156" priority="175" operator="containsText" text="Moderado">
      <formula>NOT(ISERROR(SEARCH("Moderado",T26)))</formula>
    </cfRule>
    <cfRule type="containsText" dxfId="155" priority="176" operator="containsText" text="Menor">
      <formula>NOT(ISERROR(SEARCH("Menor",T26)))</formula>
    </cfRule>
    <cfRule type="containsText" dxfId="154" priority="177" operator="containsText" text="Leve">
      <formula>NOT(ISERROR(SEARCH("Leve",T26)))</formula>
    </cfRule>
    <cfRule type="containsText" dxfId="153" priority="178" operator="containsText" text="Muy a">
      <formula>NOT(ISERROR(SEARCH("Muy a",T26)))</formula>
    </cfRule>
    <cfRule type="containsText" dxfId="152" priority="179" operator="containsText" text="Muy b">
      <formula>NOT(ISERROR(SEARCH("Muy b",T26)))</formula>
    </cfRule>
    <cfRule type="containsText" dxfId="151" priority="180" operator="containsText" text="Baja">
      <formula>NOT(ISERROR(SEARCH("Baja",T26)))</formula>
    </cfRule>
    <cfRule type="containsText" dxfId="150" priority="181" operator="containsText" text="Media">
      <formula>NOT(ISERROR(SEARCH("Media",T26)))</formula>
    </cfRule>
    <cfRule type="containsText" dxfId="149" priority="182" operator="containsText" text="Alta">
      <formula>NOT(ISERROR(SEARCH("Alta",T26)))</formula>
    </cfRule>
  </conditionalFormatting>
  <conditionalFormatting sqref="AC26">
    <cfRule type="containsText" dxfId="148" priority="162" operator="containsText" text="BAJA">
      <formula>NOT(ISERROR(SEARCH("BAJA",AC26)))</formula>
    </cfRule>
    <cfRule type="containsText" dxfId="147" priority="163" operator="containsText" text="MEDIA">
      <formula>NOT(ISERROR(SEARCH("MEDIA",AC26)))</formula>
    </cfRule>
    <cfRule type="containsText" dxfId="146" priority="164" operator="containsText" text="ALTA">
      <formula>NOT(ISERROR(SEARCH("ALTA",AC26)))</formula>
    </cfRule>
  </conditionalFormatting>
  <conditionalFormatting sqref="U26">
    <cfRule type="cellIs" dxfId="145" priority="129" operator="equal">
      <formula>100%</formula>
    </cfRule>
    <cfRule type="cellIs" dxfId="144" priority="130" operator="equal">
      <formula>80%</formula>
    </cfRule>
    <cfRule type="cellIs" dxfId="143" priority="131" operator="equal">
      <formula>60%</formula>
    </cfRule>
    <cfRule type="cellIs" dxfId="142" priority="132" operator="equal">
      <formula>40%</formula>
    </cfRule>
    <cfRule type="cellIs" dxfId="141" priority="133" operator="equal">
      <formula>0.2</formula>
    </cfRule>
    <cfRule type="containsText" dxfId="140" priority="134" operator="containsText" text="Extremo">
      <formula>NOT(ISERROR(SEARCH("Extremo",U26)))</formula>
    </cfRule>
    <cfRule type="containsText" dxfId="139" priority="135" operator="containsText" text="Alto">
      <formula>NOT(ISERROR(SEARCH("Alto",U26)))</formula>
    </cfRule>
    <cfRule type="containsText" dxfId="138" priority="136" operator="containsText" text="Bajo">
      <formula>NOT(ISERROR(SEARCH("Bajo",U26)))</formula>
    </cfRule>
    <cfRule type="containsText" dxfId="137" priority="137" operator="containsText" text="Catastrófico">
      <formula>NOT(ISERROR(SEARCH("Catastrófico",U26)))</formula>
    </cfRule>
    <cfRule type="containsText" dxfId="136" priority="138" operator="containsText" text="Mayor">
      <formula>NOT(ISERROR(SEARCH("Mayor",U26)))</formula>
    </cfRule>
    <cfRule type="containsText" dxfId="135" priority="139" operator="containsText" text="Moderado">
      <formula>NOT(ISERROR(SEARCH("Moderado",U26)))</formula>
    </cfRule>
    <cfRule type="containsText" dxfId="134" priority="140" operator="containsText" text="Menor">
      <formula>NOT(ISERROR(SEARCH("Menor",U26)))</formula>
    </cfRule>
    <cfRule type="containsText" dxfId="133" priority="141" operator="containsText" text="Leve">
      <formula>NOT(ISERROR(SEARCH("Leve",U26)))</formula>
    </cfRule>
    <cfRule type="containsText" dxfId="132" priority="142" operator="containsText" text="Muy a">
      <formula>NOT(ISERROR(SEARCH("Muy a",U26)))</formula>
    </cfRule>
    <cfRule type="containsText" dxfId="131" priority="143" operator="containsText" text="Muy b">
      <formula>NOT(ISERROR(SEARCH("Muy b",U26)))</formula>
    </cfRule>
    <cfRule type="containsText" dxfId="130" priority="144" operator="containsText" text="Baja">
      <formula>NOT(ISERROR(SEARCH("Baja",U26)))</formula>
    </cfRule>
    <cfRule type="containsText" dxfId="129" priority="145" operator="containsText" text="Media">
      <formula>NOT(ISERROR(SEARCH("Media",U26)))</formula>
    </cfRule>
    <cfRule type="containsText" dxfId="128" priority="146" operator="containsText" text="Alta">
      <formula>NOT(ISERROR(SEARCH("Alta",U26)))</formula>
    </cfRule>
  </conditionalFormatting>
  <conditionalFormatting sqref="AS30">
    <cfRule type="containsText" dxfId="127" priority="113" operator="containsText" text="BAJA">
      <formula>NOT(ISERROR(SEARCH("BAJA",AS30)))</formula>
    </cfRule>
    <cfRule type="containsText" dxfId="126" priority="114" operator="containsText" text="MEDIA">
      <formula>NOT(ISERROR(SEARCH("MEDIA",AS30)))</formula>
    </cfRule>
    <cfRule type="containsText" dxfId="125" priority="115" operator="containsText" text="ALTA">
      <formula>NOT(ISERROR(SEARCH("ALTA",AS30)))</formula>
    </cfRule>
  </conditionalFormatting>
  <conditionalFormatting sqref="AJ30:AK30">
    <cfRule type="containsText" dxfId="124" priority="126" operator="containsText" text="BAJA">
      <formula>NOT(ISERROR(SEARCH("BAJA",AJ30)))</formula>
    </cfRule>
    <cfRule type="containsText" dxfId="123" priority="127" operator="containsText" text="MEDIA">
      <formula>NOT(ISERROR(SEARCH("MEDIA",AJ30)))</formula>
    </cfRule>
    <cfRule type="containsText" dxfId="122" priority="128" operator="containsText" text="ALTA">
      <formula>NOT(ISERROR(SEARCH("ALTA",AJ30)))</formula>
    </cfRule>
  </conditionalFormatting>
  <conditionalFormatting sqref="AU30">
    <cfRule type="containsText" dxfId="121" priority="123" operator="containsText" text="BAJA">
      <formula>NOT(ISERROR(SEARCH("BAJA",AU30)))</formula>
    </cfRule>
    <cfRule type="containsText" dxfId="120" priority="124" operator="containsText" text="MEDIA">
      <formula>NOT(ISERROR(SEARCH("MEDIA",AU30)))</formula>
    </cfRule>
    <cfRule type="containsText" dxfId="119" priority="125" operator="containsText" text="ALTA">
      <formula>NOT(ISERROR(SEARCH("ALTA",AU30)))</formula>
    </cfRule>
  </conditionalFormatting>
  <conditionalFormatting sqref="AV30">
    <cfRule type="cellIs" dxfId="118" priority="116" operator="greaterThan">
      <formula>75%</formula>
    </cfRule>
    <cfRule type="cellIs" dxfId="117" priority="117" operator="between">
      <formula>51%</formula>
      <formula>75%</formula>
    </cfRule>
    <cfRule type="cellIs" dxfId="116" priority="118" operator="between">
      <formula>26%</formula>
      <formula>50%</formula>
    </cfRule>
    <cfRule type="cellIs" dxfId="115" priority="119" operator="between">
      <formula>0%</formula>
      <formula>25%</formula>
    </cfRule>
    <cfRule type="containsText" dxfId="114" priority="120" operator="containsText" text="BAJA">
      <formula>NOT(ISERROR(SEARCH("BAJA",AV30)))</formula>
    </cfRule>
    <cfRule type="containsText" dxfId="113" priority="121" operator="containsText" text="MEDIA">
      <formula>NOT(ISERROR(SEARCH("MEDIA",AV30)))</formula>
    </cfRule>
    <cfRule type="containsText" dxfId="112" priority="122" operator="containsText" text="ALTA">
      <formula>NOT(ISERROR(SEARCH("ALTA",AV30)))</formula>
    </cfRule>
  </conditionalFormatting>
  <conditionalFormatting sqref="AC31">
    <cfRule type="containsText" dxfId="111" priority="110" operator="containsText" text="BAJA">
      <formula>NOT(ISERROR(SEARCH("BAJA",AC31)))</formula>
    </cfRule>
    <cfRule type="containsText" dxfId="110" priority="111" operator="containsText" text="MEDIA">
      <formula>NOT(ISERROR(SEARCH("MEDIA",AC31)))</formula>
    </cfRule>
    <cfRule type="containsText" dxfId="109" priority="112" operator="containsText" text="ALTA">
      <formula>NOT(ISERROR(SEARCH("ALTA",AC31)))</formula>
    </cfRule>
  </conditionalFormatting>
  <conditionalFormatting sqref="V31">
    <cfRule type="containsText" dxfId="108" priority="105" operator="containsText" text="Muy a">
      <formula>NOT(ISERROR(SEARCH("Muy a",V31)))</formula>
    </cfRule>
    <cfRule type="containsText" dxfId="107" priority="106" operator="containsText" text="Muy b">
      <formula>NOT(ISERROR(SEARCH("Muy b",V31)))</formula>
    </cfRule>
    <cfRule type="containsText" dxfId="106" priority="107" operator="containsText" text="Baja">
      <formula>NOT(ISERROR(SEARCH("Baja",V31)))</formula>
    </cfRule>
    <cfRule type="containsText" dxfId="105" priority="108" operator="containsText" text="Media">
      <formula>NOT(ISERROR(SEARCH("Media",V31)))</formula>
    </cfRule>
    <cfRule type="containsText" dxfId="104" priority="109" operator="containsText" text="Alta">
      <formula>NOT(ISERROR(SEARCH("Alta",V31)))</formula>
    </cfRule>
  </conditionalFormatting>
  <conditionalFormatting sqref="X31">
    <cfRule type="containsText" dxfId="103" priority="95" operator="containsText" text="Catastrófico">
      <formula>NOT(ISERROR(SEARCH("Catastrófico",X31)))</formula>
    </cfRule>
    <cfRule type="containsText" dxfId="102" priority="96" operator="containsText" text="Mayor">
      <formula>NOT(ISERROR(SEARCH("Mayor",X31)))</formula>
    </cfRule>
    <cfRule type="containsText" dxfId="101" priority="97" operator="containsText" text="Moderado">
      <formula>NOT(ISERROR(SEARCH("Moderado",X31)))</formula>
    </cfRule>
    <cfRule type="containsText" dxfId="100" priority="98" operator="containsText" text="Menor">
      <formula>NOT(ISERROR(SEARCH("Menor",X31)))</formula>
    </cfRule>
    <cfRule type="containsText" dxfId="99" priority="99" operator="containsText" text="Leve">
      <formula>NOT(ISERROR(SEARCH("Leve",X31)))</formula>
    </cfRule>
    <cfRule type="containsText" dxfId="98" priority="100" operator="containsText" text="Muy a">
      <formula>NOT(ISERROR(SEARCH("Muy a",X31)))</formula>
    </cfRule>
    <cfRule type="containsText" dxfId="97" priority="101" operator="containsText" text="Muy b">
      <formula>NOT(ISERROR(SEARCH("Muy b",X31)))</formula>
    </cfRule>
    <cfRule type="containsText" dxfId="96" priority="102" operator="containsText" text="Baja">
      <formula>NOT(ISERROR(SEARCH("Baja",X31)))</formula>
    </cfRule>
    <cfRule type="containsText" dxfId="95" priority="103" operator="containsText" text="Media">
      <formula>NOT(ISERROR(SEARCH("Media",X31)))</formula>
    </cfRule>
    <cfRule type="containsText" dxfId="94" priority="104" operator="containsText" text="Alta">
      <formula>NOT(ISERROR(SEARCH("Alta",X31)))</formula>
    </cfRule>
  </conditionalFormatting>
  <conditionalFormatting sqref="Z31">
    <cfRule type="containsText" dxfId="93" priority="82" operator="containsText" text="Extremo">
      <formula>NOT(ISERROR(SEARCH("Extremo",Z31)))</formula>
    </cfRule>
    <cfRule type="containsText" dxfId="92" priority="83" operator="containsText" text="Alto">
      <formula>NOT(ISERROR(SEARCH("Alto",Z31)))</formula>
    </cfRule>
    <cfRule type="containsText" dxfId="91" priority="84" operator="containsText" text="Bajo">
      <formula>NOT(ISERROR(SEARCH("Bajo",Z31)))</formula>
    </cfRule>
    <cfRule type="containsText" dxfId="90" priority="85" operator="containsText" text="Catastrófico">
      <formula>NOT(ISERROR(SEARCH("Catastrófico",Z31)))</formula>
    </cfRule>
    <cfRule type="containsText" dxfId="89" priority="86" operator="containsText" text="Mayor">
      <formula>NOT(ISERROR(SEARCH("Mayor",Z31)))</formula>
    </cfRule>
    <cfRule type="containsText" dxfId="88" priority="87" operator="containsText" text="Moderado">
      <formula>NOT(ISERROR(SEARCH("Moderado",Z31)))</formula>
    </cfRule>
    <cfRule type="containsText" dxfId="87" priority="88" operator="containsText" text="Menor">
      <formula>NOT(ISERROR(SEARCH("Menor",Z31)))</formula>
    </cfRule>
    <cfRule type="containsText" dxfId="86" priority="89" operator="containsText" text="Leve">
      <formula>NOT(ISERROR(SEARCH("Leve",Z31)))</formula>
    </cfRule>
    <cfRule type="containsText" dxfId="85" priority="90" operator="containsText" text="Muy a">
      <formula>NOT(ISERROR(SEARCH("Muy a",Z31)))</formula>
    </cfRule>
    <cfRule type="containsText" dxfId="84" priority="91" operator="containsText" text="Muy b">
      <formula>NOT(ISERROR(SEARCH("Muy b",Z31)))</formula>
    </cfRule>
    <cfRule type="containsText" dxfId="83" priority="92" operator="containsText" text="Baja">
      <formula>NOT(ISERROR(SEARCH("Baja",Z31)))</formula>
    </cfRule>
    <cfRule type="containsText" dxfId="82" priority="93" operator="containsText" text="Media">
      <formula>NOT(ISERROR(SEARCH("Media",Z31)))</formula>
    </cfRule>
    <cfRule type="containsText" dxfId="81" priority="94" operator="containsText" text="Alta">
      <formula>NOT(ISERROR(SEARCH("Alta",Z31)))</formula>
    </cfRule>
  </conditionalFormatting>
  <conditionalFormatting sqref="AA31">
    <cfRule type="cellIs" dxfId="80" priority="65" operator="equal">
      <formula>100%</formula>
    </cfRule>
    <cfRule type="cellIs" dxfId="79" priority="66" operator="equal">
      <formula>75%</formula>
    </cfRule>
    <cfRule type="cellIs" dxfId="78" priority="67" operator="equal">
      <formula>50%</formula>
    </cfRule>
    <cfRule type="cellIs" dxfId="77" priority="68" operator="equal">
      <formula>25%</formula>
    </cfRule>
    <cfRule type="containsText" dxfId="76" priority="69" operator="containsText" text="Extremo">
      <formula>NOT(ISERROR(SEARCH("Extremo",AA31)))</formula>
    </cfRule>
    <cfRule type="containsText" dxfId="75" priority="70" operator="containsText" text="Alto">
      <formula>NOT(ISERROR(SEARCH("Alto",AA31)))</formula>
    </cfRule>
    <cfRule type="containsText" dxfId="74" priority="71" operator="containsText" text="Bajo">
      <formula>NOT(ISERROR(SEARCH("Bajo",AA31)))</formula>
    </cfRule>
    <cfRule type="containsText" dxfId="73" priority="72" operator="containsText" text="Catastrófico">
      <formula>NOT(ISERROR(SEARCH("Catastrófico",AA31)))</formula>
    </cfRule>
    <cfRule type="containsText" dxfId="72" priority="73" operator="containsText" text="Mayor">
      <formula>NOT(ISERROR(SEARCH("Mayor",AA31)))</formula>
    </cfRule>
    <cfRule type="containsText" dxfId="71" priority="74" operator="containsText" text="Moderado">
      <formula>NOT(ISERROR(SEARCH("Moderado",AA31)))</formula>
    </cfRule>
    <cfRule type="containsText" dxfId="70" priority="75" operator="containsText" text="Menor">
      <formula>NOT(ISERROR(SEARCH("Menor",AA31)))</formula>
    </cfRule>
    <cfRule type="containsText" dxfId="69" priority="76" operator="containsText" text="Leve">
      <formula>NOT(ISERROR(SEARCH("Leve",AA31)))</formula>
    </cfRule>
    <cfRule type="containsText" dxfId="68" priority="77" operator="containsText" text="Muy a">
      <formula>NOT(ISERROR(SEARCH("Muy a",AA31)))</formula>
    </cfRule>
    <cfRule type="containsText" dxfId="67" priority="78" operator="containsText" text="Muy b">
      <formula>NOT(ISERROR(SEARCH("Muy b",AA31)))</formula>
    </cfRule>
    <cfRule type="containsText" dxfId="66" priority="79" operator="containsText" text="Baja">
      <formula>NOT(ISERROR(SEARCH("Baja",AA31)))</formula>
    </cfRule>
    <cfRule type="containsText" dxfId="65" priority="80" operator="containsText" text="Media">
      <formula>NOT(ISERROR(SEARCH("Media",AA31)))</formula>
    </cfRule>
    <cfRule type="containsText" dxfId="64" priority="81" operator="containsText" text="Alta">
      <formula>NOT(ISERROR(SEARCH("Alta",AA31)))</formula>
    </cfRule>
  </conditionalFormatting>
  <conditionalFormatting sqref="U31">
    <cfRule type="cellIs" dxfId="63" priority="47" operator="equal">
      <formula>100%</formula>
    </cfRule>
    <cfRule type="cellIs" dxfId="62" priority="48" operator="equal">
      <formula>80%</formula>
    </cfRule>
    <cfRule type="cellIs" dxfId="61" priority="49" operator="equal">
      <formula>60%</formula>
    </cfRule>
    <cfRule type="cellIs" dxfId="60" priority="50" operator="equal">
      <formula>40%</formula>
    </cfRule>
    <cfRule type="cellIs" dxfId="59" priority="51" operator="equal">
      <formula>0.2</formula>
    </cfRule>
    <cfRule type="containsText" dxfId="58" priority="52" operator="containsText" text="Extremo">
      <formula>NOT(ISERROR(SEARCH("Extremo",U31)))</formula>
    </cfRule>
    <cfRule type="containsText" dxfId="57" priority="53" operator="containsText" text="Alto">
      <formula>NOT(ISERROR(SEARCH("Alto",U31)))</formula>
    </cfRule>
    <cfRule type="containsText" dxfId="56" priority="54" operator="containsText" text="Bajo">
      <formula>NOT(ISERROR(SEARCH("Bajo",U31)))</formula>
    </cfRule>
    <cfRule type="containsText" dxfId="55" priority="55" operator="containsText" text="Catastrófico">
      <formula>NOT(ISERROR(SEARCH("Catastrófico",U31)))</formula>
    </cfRule>
    <cfRule type="containsText" dxfId="54" priority="56" operator="containsText" text="Mayor">
      <formula>NOT(ISERROR(SEARCH("Mayor",U31)))</formula>
    </cfRule>
    <cfRule type="containsText" dxfId="53" priority="57" operator="containsText" text="Moderado">
      <formula>NOT(ISERROR(SEARCH("Moderado",U31)))</formula>
    </cfRule>
    <cfRule type="containsText" dxfId="52" priority="58" operator="containsText" text="Menor">
      <formula>NOT(ISERROR(SEARCH("Menor",U31)))</formula>
    </cfRule>
    <cfRule type="containsText" dxfId="51" priority="59" operator="containsText" text="Leve">
      <formula>NOT(ISERROR(SEARCH("Leve",U31)))</formula>
    </cfRule>
    <cfRule type="containsText" dxfId="50" priority="60" operator="containsText" text="Muy a">
      <formula>NOT(ISERROR(SEARCH("Muy a",U31)))</formula>
    </cfRule>
    <cfRule type="containsText" dxfId="49" priority="61" operator="containsText" text="Muy b">
      <formula>NOT(ISERROR(SEARCH("Muy b",U31)))</formula>
    </cfRule>
    <cfRule type="containsText" dxfId="48" priority="62" operator="containsText" text="Baja">
      <formula>NOT(ISERROR(SEARCH("Baja",U31)))</formula>
    </cfRule>
    <cfRule type="containsText" dxfId="47" priority="63" operator="containsText" text="Media">
      <formula>NOT(ISERROR(SEARCH("Media",U31)))</formula>
    </cfRule>
    <cfRule type="containsText" dxfId="46" priority="64" operator="containsText" text="Alta">
      <formula>NOT(ISERROR(SEARCH("Alta",U31)))</formula>
    </cfRule>
  </conditionalFormatting>
  <conditionalFormatting sqref="AK31:AK32">
    <cfRule type="containsText" dxfId="45" priority="44" operator="containsText" text="BAJA">
      <formula>NOT(ISERROR(SEARCH("BAJA",AK31)))</formula>
    </cfRule>
    <cfRule type="containsText" dxfId="44" priority="45" operator="containsText" text="MEDIA">
      <formula>NOT(ISERROR(SEARCH("MEDIA",AK31)))</formula>
    </cfRule>
    <cfRule type="containsText" dxfId="43" priority="46" operator="containsText" text="ALTA">
      <formula>NOT(ISERROR(SEARCH("ALTA",AK31)))</formula>
    </cfRule>
  </conditionalFormatting>
  <conditionalFormatting sqref="AV31:AV32">
    <cfRule type="cellIs" dxfId="42" priority="37" operator="greaterThan">
      <formula>75%</formula>
    </cfRule>
    <cfRule type="cellIs" dxfId="41" priority="38" operator="between">
      <formula>51%</formula>
      <formula>75%</formula>
    </cfRule>
    <cfRule type="cellIs" dxfId="40" priority="39" operator="between">
      <formula>26%</formula>
      <formula>50%</formula>
    </cfRule>
    <cfRule type="cellIs" dxfId="39" priority="40" operator="between">
      <formula>0%</formula>
      <formula>25%</formula>
    </cfRule>
    <cfRule type="containsText" dxfId="38" priority="41" operator="containsText" text="BAJA">
      <formula>NOT(ISERROR(SEARCH("BAJA",AV31)))</formula>
    </cfRule>
    <cfRule type="containsText" dxfId="37" priority="42" operator="containsText" text="MEDIA">
      <formula>NOT(ISERROR(SEARCH("MEDIA",AV31)))</formula>
    </cfRule>
    <cfRule type="containsText" dxfId="36" priority="43" operator="containsText" text="ALTA">
      <formula>NOT(ISERROR(SEARCH("ALTA",AV31)))</formula>
    </cfRule>
  </conditionalFormatting>
  <conditionalFormatting sqref="AW31">
    <cfRule type="cellIs" dxfId="35" priority="19" operator="equal">
      <formula>100%</formula>
    </cfRule>
    <cfRule type="cellIs" dxfId="34" priority="20" operator="equal">
      <formula>80%</formula>
    </cfRule>
    <cfRule type="cellIs" dxfId="33" priority="21" operator="equal">
      <formula>60%</formula>
    </cfRule>
    <cfRule type="cellIs" dxfId="32" priority="22" operator="equal">
      <formula>40%</formula>
    </cfRule>
    <cfRule type="cellIs" dxfId="31" priority="23" operator="equal">
      <formula>0.2</formula>
    </cfRule>
    <cfRule type="containsText" dxfId="30" priority="24" operator="containsText" text="Extremo">
      <formula>NOT(ISERROR(SEARCH("Extremo",AW31)))</formula>
    </cfRule>
    <cfRule type="containsText" dxfId="29" priority="25" operator="containsText" text="Alto">
      <formula>NOT(ISERROR(SEARCH("Alto",AW31)))</formula>
    </cfRule>
    <cfRule type="containsText" dxfId="28" priority="26" operator="containsText" text="Bajo">
      <formula>NOT(ISERROR(SEARCH("Bajo",AW31)))</formula>
    </cfRule>
    <cfRule type="containsText" dxfId="27" priority="27" operator="containsText" text="Catastrófico">
      <formula>NOT(ISERROR(SEARCH("Catastrófico",AW31)))</formula>
    </cfRule>
    <cfRule type="containsText" dxfId="26" priority="28" operator="containsText" text="Mayor">
      <formula>NOT(ISERROR(SEARCH("Mayor",AW31)))</formula>
    </cfRule>
    <cfRule type="containsText" dxfId="25" priority="29" operator="containsText" text="Moderado">
      <formula>NOT(ISERROR(SEARCH("Moderado",AW31)))</formula>
    </cfRule>
    <cfRule type="containsText" dxfId="24" priority="30" operator="containsText" text="Menor">
      <formula>NOT(ISERROR(SEARCH("Menor",AW31)))</formula>
    </cfRule>
    <cfRule type="containsText" dxfId="23" priority="31" operator="containsText" text="Leve">
      <formula>NOT(ISERROR(SEARCH("Leve",AW31)))</formula>
    </cfRule>
    <cfRule type="containsText" dxfId="22" priority="32" operator="containsText" text="Muy a">
      <formula>NOT(ISERROR(SEARCH("Muy a",AW31)))</formula>
    </cfRule>
    <cfRule type="containsText" dxfId="21" priority="33" operator="containsText" text="Muy b">
      <formula>NOT(ISERROR(SEARCH("Muy b",AW31)))</formula>
    </cfRule>
    <cfRule type="containsText" dxfId="20" priority="34" operator="containsText" text="Baja">
      <formula>NOT(ISERROR(SEARCH("Baja",AW31)))</formula>
    </cfRule>
    <cfRule type="containsText" dxfId="19" priority="35" operator="containsText" text="Media">
      <formula>NOT(ISERROR(SEARCH("Media",AW31)))</formula>
    </cfRule>
    <cfRule type="containsText" dxfId="18" priority="36" operator="containsText" text="Alta">
      <formula>NOT(ISERROR(SEARCH("Alta",AW31)))</formula>
    </cfRule>
  </conditionalFormatting>
  <conditionalFormatting sqref="AX31">
    <cfRule type="cellIs" dxfId="17" priority="1" operator="equal">
      <formula>100%</formula>
    </cfRule>
    <cfRule type="cellIs" dxfId="16" priority="2" operator="equal">
      <formula>80%</formula>
    </cfRule>
    <cfRule type="cellIs" dxfId="15" priority="3" operator="equal">
      <formula>60%</formula>
    </cfRule>
    <cfRule type="cellIs" dxfId="14" priority="4" operator="equal">
      <formula>40%</formula>
    </cfRule>
    <cfRule type="cellIs" dxfId="13" priority="5" operator="equal">
      <formula>0.2</formula>
    </cfRule>
    <cfRule type="containsText" dxfId="12" priority="6" operator="containsText" text="Extremo">
      <formula>NOT(ISERROR(SEARCH("Extremo",AX31)))</formula>
    </cfRule>
    <cfRule type="containsText" dxfId="11" priority="7" operator="containsText" text="Alto">
      <formula>NOT(ISERROR(SEARCH("Alto",AX31)))</formula>
    </cfRule>
    <cfRule type="containsText" dxfId="10" priority="8" operator="containsText" text="Bajo">
      <formula>NOT(ISERROR(SEARCH("Bajo",AX31)))</formula>
    </cfRule>
    <cfRule type="containsText" dxfId="9" priority="9" operator="containsText" text="Catastrófico">
      <formula>NOT(ISERROR(SEARCH("Catastrófico",AX31)))</formula>
    </cfRule>
    <cfRule type="containsText" dxfId="8" priority="10" operator="containsText" text="Mayor">
      <formula>NOT(ISERROR(SEARCH("Mayor",AX31)))</formula>
    </cfRule>
    <cfRule type="containsText" dxfId="7" priority="11" operator="containsText" text="Moderado">
      <formula>NOT(ISERROR(SEARCH("Moderado",AX31)))</formula>
    </cfRule>
    <cfRule type="containsText" dxfId="6" priority="12" operator="containsText" text="Menor">
      <formula>NOT(ISERROR(SEARCH("Menor",AX31)))</formula>
    </cfRule>
    <cfRule type="containsText" dxfId="5" priority="13" operator="containsText" text="Leve">
      <formula>NOT(ISERROR(SEARCH("Leve",AX31)))</formula>
    </cfRule>
    <cfRule type="containsText" dxfId="4" priority="14" operator="containsText" text="Muy a">
      <formula>NOT(ISERROR(SEARCH("Muy a",AX31)))</formula>
    </cfRule>
    <cfRule type="containsText" dxfId="3" priority="15" operator="containsText" text="Muy b">
      <formula>NOT(ISERROR(SEARCH("Muy b",AX31)))</formula>
    </cfRule>
    <cfRule type="containsText" dxfId="2" priority="16" operator="containsText" text="Baja">
      <formula>NOT(ISERROR(SEARCH("Baja",AX31)))</formula>
    </cfRule>
    <cfRule type="containsText" dxfId="1" priority="17" operator="containsText" text="Media">
      <formula>NOT(ISERROR(SEARCH("Media",AX31)))</formula>
    </cfRule>
    <cfRule type="containsText" dxfId="0" priority="18" operator="containsText" text="Alta">
      <formula>NOT(ISERROR(SEARCH("Alta",AX31)))</formula>
    </cfRule>
  </conditionalFormatting>
  <dataValidations count="5">
    <dataValidation type="list" allowBlank="1" showInputMessage="1" showErrorMessage="1" sqref="A4 A9:A10 AK4:AK17 A13:A19 AK19:AK32 A24 A26" xr:uid="{31BA2A0A-CD35-487A-A753-A6943E009960}">
      <formula1>"SI,NO"</formula1>
    </dataValidation>
    <dataValidation type="list" allowBlank="1" showInputMessage="1" showErrorMessage="1" sqref="AR4:AR17 AR19:AR32" xr:uid="{C9CB5D0A-3810-42A0-928A-B4AF4F4DDCBF}">
      <formula1>"Asignado,No Asignado"</formula1>
    </dataValidation>
    <dataValidation type="list" allowBlank="1" showInputMessage="1" showErrorMessage="1" sqref="AT4:AT17 AT19:AT30" xr:uid="{1D2A3333-9E3C-4204-8EE9-8F6169A07128}">
      <formula1>"Adecuado,Inadecuado"</formula1>
    </dataValidation>
    <dataValidation type="list" allowBlank="1" showInputMessage="1" showErrorMessage="1" sqref="AJ4:AJ17 AJ19:AJ30" xr:uid="{BE524E51-2EB0-4F5B-B485-B830A27F3B44}">
      <formula1>"Confiable,No confiable"</formula1>
    </dataValidation>
    <dataValidation type="list" allowBlank="1" showInputMessage="1" showErrorMessage="1" sqref="AG4:AG30" xr:uid="{B66C115C-C9C2-4689-9AF2-2DF889062896}">
      <formula1>"Manual,Automático"</formula1>
    </dataValidation>
  </dataValidations>
  <hyperlinks>
    <hyperlink ref="BI15" r:id="rId1" xr:uid="{E2A2124B-6CED-4C29-8345-1F2615C547CE}"/>
    <hyperlink ref="BI16" r:id="rId2" xr:uid="{F61B7702-3630-49D4-8B67-6DDA17713970}"/>
    <hyperlink ref="BI17" r:id="rId3" xr:uid="{26A201FC-5D09-46E7-899F-8E0FA8ABBA75}"/>
    <hyperlink ref="BI18" r:id="rId4" xr:uid="{7C054DC2-2629-4168-934F-FEAE2D9CE143}"/>
    <hyperlink ref="BI31" r:id="rId5" xr:uid="{6C0016BC-6134-4E39-8AE2-2E0799C9C2ED}"/>
  </hyperlinks>
  <pageMargins left="0.7" right="0.7" top="0.75" bottom="0.75" header="0.3" footer="0.3"/>
  <pageSetup paperSize="9" orientation="portrait" r:id="rId6"/>
  <extLst>
    <ext xmlns:x14="http://schemas.microsoft.com/office/spreadsheetml/2009/9/main" uri="{CCE6A557-97BC-4b89-ADB6-D9C93CAAB3DF}">
      <x14:dataValidations xmlns:xm="http://schemas.microsoft.com/office/excel/2006/main" count="16">
        <x14:dataValidation type="list" allowBlank="1" showInputMessage="1" showErrorMessage="1" xr:uid="{AAFE4137-B6B0-4381-88D1-745D8BAD5121}">
          <x14:formula1>
            <xm:f>Listas!$K$2:$K$6</xm:f>
          </x14:formula1>
          <xm:sqref>S4:S10 S13:S18 S24:S25</xm:sqref>
        </x14:dataValidation>
        <x14:dataValidation type="list" allowBlank="1" showInputMessage="1" showErrorMessage="1" xr:uid="{C0EC653F-9AA4-4889-AEA4-B4B36A792C0F}">
          <x14:formula1>
            <xm:f>Listas!$Q$2:$Q$8</xm:f>
          </x14:formula1>
          <xm:sqref>J4 J9:J10 J13:J16 J19 J24:J25 J31:J32</xm:sqref>
        </x14:dataValidation>
        <x14:dataValidation type="list" allowBlank="1" showInputMessage="1" showErrorMessage="1" xr:uid="{36487A44-7CE1-4C5E-8CC2-4263D8B1A142}">
          <x14:formula1>
            <xm:f>Listas!$P$2:$P$7</xm:f>
          </x14:formula1>
          <xm:sqref>Q4 Q9:Q10 Q13:Q16 Q19 Q24:Q25 Q31:Q32</xm:sqref>
        </x14:dataValidation>
        <x14:dataValidation type="list" allowBlank="1" showInputMessage="1" showErrorMessage="1" xr:uid="{9A694849-225E-4D9A-8483-251626183292}">
          <x14:formula1>
            <xm:f>Listas!$O$2:$O$7</xm:f>
          </x14:formula1>
          <xm:sqref>O4 O9:O10 O13:O16 O19 O24:O25 O31:O32</xm:sqref>
        </x14:dataValidation>
        <x14:dataValidation type="list" allowBlank="1" showInputMessage="1" showErrorMessage="1" xr:uid="{4C6FA142-D054-42CE-92A5-510BF4B16537}">
          <x14:formula1>
            <xm:f>Listas!$N$2:$N$7</xm:f>
          </x14:formula1>
          <xm:sqref>M4 M9:M10 M13:M16 M19 M24:M25 M31:M32</xm:sqref>
        </x14:dataValidation>
        <x14:dataValidation type="list" allowBlank="1" showInputMessage="1" showErrorMessage="1" xr:uid="{2BDCEE4A-C54B-46E9-B4E4-F186DF4CC23E}">
          <x14:formula1>
            <xm:f>Listas!$G$2:$G$11</xm:f>
          </x14:formula1>
          <xm:sqref>C4:C10 C13:C25</xm:sqref>
        </x14:dataValidation>
        <x14:dataValidation type="list" allowBlank="1" showInputMessage="1" showErrorMessage="1" xr:uid="{FED8ADEB-C715-4BFA-9EB8-64D304D98F24}">
          <x14:formula1>
            <xm:f>Listas!$C$2:$C$8</xm:f>
          </x14:formula1>
          <xm:sqref>E4 E9:E10 E13:E19 E24 E31:E32</xm:sqref>
        </x14:dataValidation>
        <x14:dataValidation type="list" allowBlank="1" showInputMessage="1" showErrorMessage="1" xr:uid="{3C3F5F0D-F7E7-4731-A22E-0B23F9089913}">
          <x14:formula1>
            <xm:f>Listas!$J$2:$J$6</xm:f>
          </x14:formula1>
          <xm:sqref>AX4 AX9:AX10 AX13:AX16 AX19 AX24</xm:sqref>
        </x14:dataValidation>
        <x14:dataValidation type="list" allowBlank="1" showInputMessage="1" showErrorMessage="1" xr:uid="{1308909E-8869-474C-AD33-143D2E239871}">
          <x14:formula1>
            <xm:f>Listas!$L$2:$L$5</xm:f>
          </x14:formula1>
          <xm:sqref>T4:T10 T13:T25</xm:sqref>
        </x14:dataValidation>
        <x14:dataValidation type="list" allowBlank="1" showInputMessage="1" showErrorMessage="1" xr:uid="{F28D4B4D-02DE-4D6F-8A42-892536E24AF2}">
          <x14:formula1>
            <xm:f>Listas!$B$2:$B$7</xm:f>
          </x14:formula1>
          <xm:sqref>D4 D9:D10 D13:D19 D24 D31:D32</xm:sqref>
        </x14:dataValidation>
        <x14:dataValidation type="list" allowBlank="1" showInputMessage="1" showErrorMessage="1" xr:uid="{E2740E8B-BA25-4CE9-B409-97CBBA05B363}">
          <x14:formula1>
            <xm:f>Listas!$M$2:$M$14</xm:f>
          </x14:formula1>
          <xm:sqref>B4 B9:B10 B13:B19 B24</xm:sqref>
        </x14:dataValidation>
        <x14:dataValidation type="list" allowBlank="1" showInputMessage="1" showErrorMessage="1" xr:uid="{F5254187-630C-4A4C-88FE-F2802797877D}">
          <x14:formula1>
            <xm:f>Listas!$F$2:$F$4</xm:f>
          </x14:formula1>
          <xm:sqref>AE4:AE25</xm:sqref>
        </x14:dataValidation>
        <x14:dataValidation type="list" allowBlank="1" showInputMessage="1" showErrorMessage="1" xr:uid="{FB7BE125-3494-4A8F-964C-A3CC01B86A21}">
          <x14:formula1>
            <xm:f>Listas!$H$2:$H$3</xm:f>
          </x14:formula1>
          <xm:sqref>AM4:AM25</xm:sqref>
        </x14:dataValidation>
        <x14:dataValidation type="list" allowBlank="1" showInputMessage="1" showErrorMessage="1" xr:uid="{33C10A78-94FA-4A5E-91E7-9DF82DEE8C0C}">
          <x14:formula1>
            <xm:f>Listas!$I$2:$I$3</xm:f>
          </x14:formula1>
          <xm:sqref>AO4:AO25</xm:sqref>
        </x14:dataValidation>
        <x14:dataValidation type="list" allowBlank="1" showInputMessage="1" showErrorMessage="1" xr:uid="{233C59BA-B1C0-402D-93DA-CECE45206506}">
          <x14:formula1>
            <xm:f>Listas!$K$2:$K$7</xm:f>
          </x14:formula1>
          <xm:sqref>S19:S23</xm:sqref>
        </x14:dataValidation>
        <x14:dataValidation type="list" allowBlank="1" showInputMessage="1" showErrorMessage="1" xr:uid="{9538A5B5-9BC3-4D66-9185-F2BD8A7C5529}">
          <x14:formula1>
            <xm:f>Listas!$L$2:$L$6</xm:f>
          </x14:formula1>
          <xm:sqref>T31:T32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
  <sheetViews>
    <sheetView workbookViewId="0"/>
  </sheetViews>
  <sheetFormatPr baseColWidth="10" defaultColWidth="9.109375" defaultRowHeight="14.4" x14ac:dyDescent="0.3"/>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a66a734e-d0ea-4b9e-8c38-f6696adae39a">
      <UserInfo>
        <DisplayName>Maria Graciela Norato</DisplayName>
        <AccountId>30</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B23C453CD979B49BA74410089020DE1" ma:contentTypeVersion="4" ma:contentTypeDescription="Crear nuevo documento." ma:contentTypeScope="" ma:versionID="51a66c0480e11012a6575811318430f6">
  <xsd:schema xmlns:xsd="http://www.w3.org/2001/XMLSchema" xmlns:xs="http://www.w3.org/2001/XMLSchema" xmlns:p="http://schemas.microsoft.com/office/2006/metadata/properties" xmlns:ns2="0b03570a-dbab-4ad5-bdee-6c3636661c22" xmlns:ns3="a66a734e-d0ea-4b9e-8c38-f6696adae39a" targetNamespace="http://schemas.microsoft.com/office/2006/metadata/properties" ma:root="true" ma:fieldsID="0e0227dc8dd6e684ea215a67f96ff910" ns2:_="" ns3:_="">
    <xsd:import namespace="0b03570a-dbab-4ad5-bdee-6c3636661c22"/>
    <xsd:import namespace="a66a734e-d0ea-4b9e-8c38-f6696adae39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03570a-dbab-4ad5-bdee-6c3636661c2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66a734e-d0ea-4b9e-8c38-f6696adae39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E3C419A-6AC4-4DB1-90CB-FCD3670B2D4A}">
  <ds:schemaRefs>
    <ds:schemaRef ds:uri="http://schemas.microsoft.com/office/2006/metadata/properties"/>
    <ds:schemaRef ds:uri="http://schemas.microsoft.com/office/infopath/2007/PartnerControls"/>
    <ds:schemaRef ds:uri="a66a734e-d0ea-4b9e-8c38-f6696adae39a"/>
  </ds:schemaRefs>
</ds:datastoreItem>
</file>

<file path=customXml/itemProps2.xml><?xml version="1.0" encoding="utf-8"?>
<ds:datastoreItem xmlns:ds="http://schemas.openxmlformats.org/officeDocument/2006/customXml" ds:itemID="{E02BA4DF-3B5D-4B1C-AE05-2A0C5B20E7E6}">
  <ds:schemaRefs>
    <ds:schemaRef ds:uri="http://schemas.microsoft.com/sharepoint/v3/contenttype/forms"/>
  </ds:schemaRefs>
</ds:datastoreItem>
</file>

<file path=customXml/itemProps3.xml><?xml version="1.0" encoding="utf-8"?>
<ds:datastoreItem xmlns:ds="http://schemas.openxmlformats.org/officeDocument/2006/customXml" ds:itemID="{33969655-8AF6-4181-8C15-6542930361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03570a-dbab-4ad5-bdee-6c3636661c22"/>
    <ds:schemaRef ds:uri="a66a734e-d0ea-4b9e-8c38-f6696adae39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Listas</vt:lpstr>
      <vt:lpstr>Fórmula</vt:lpstr>
      <vt:lpstr>Riesgos de corrupción</vt:lpstr>
      <vt:lpstr>Hoja1</vt:lpstr>
    </vt:vector>
  </TitlesOfParts>
  <Manager/>
  <Company>HP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DAVID FERNANDO PINZON GALVIS</dc:creator>
  <cp:keywords/>
  <dc:description/>
  <cp:lastModifiedBy>DAVD</cp:lastModifiedBy>
  <cp:revision/>
  <dcterms:created xsi:type="dcterms:W3CDTF">2021-01-27T23:17:16Z</dcterms:created>
  <dcterms:modified xsi:type="dcterms:W3CDTF">2022-06-21T17:38:03Z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0x0101000B23C453CD979B49BA74410089020DE1</vt:lpwstr>
  </property>
</Properties>
</file>