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09"/>
  <workbookPr showInkAnnotation="0"/>
  <mc:AlternateContent xmlns:mc="http://schemas.openxmlformats.org/markup-compatibility/2006">
    <mc:Choice Requires="x15">
      <x15ac:absPath xmlns:x15ac="http://schemas.microsoft.com/office/spreadsheetml/2010/11/ac" url="Z:\ARCHIVOS 2020\Seguimiento Planes de Mejoramiento\Planes Internos\Consolidado\Corte Diciembre de 2020\"/>
    </mc:Choice>
  </mc:AlternateContent>
  <xr:revisionPtr revIDLastSave="17" documentId="13_ncr:1_{EB3845DC-C20A-41A6-AC38-8A447FBD3EDC}" xr6:coauthVersionLast="47" xr6:coauthVersionMax="47" xr10:uidLastSave="{9CD1B8CE-5E14-44C4-8366-A575AFEB1EC4}"/>
  <bookViews>
    <workbookView xWindow="-120" yWindow="-120" windowWidth="20730" windowHeight="11160" tabRatio="734" xr2:uid="{00000000-000D-0000-FFFF-FFFF00000000}"/>
  </bookViews>
  <sheets>
    <sheet name="Seguimeinto" sheetId="18" r:id="rId1"/>
  </sheets>
  <externalReferences>
    <externalReference r:id="rId2"/>
    <externalReference r:id="rId3"/>
  </externalReferences>
  <definedNames>
    <definedName name="_xlnm._FilterDatabase" localSheetId="0" hidden="1">Seguimeinto!$A$3:$CX$173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C19" i="18" l="1"/>
  <c r="BD19" i="18" s="1"/>
  <c r="BE19" i="18" l="1"/>
  <c r="BG19" i="18"/>
  <c r="BI19" i="18" s="1"/>
  <c r="AV19" i="18" l="1"/>
  <c r="AT19" i="18"/>
  <c r="AU19" i="18" s="1"/>
  <c r="AY19" i="18" s="1"/>
  <c r="AV15" i="18"/>
  <c r="AT15" i="18"/>
  <c r="AU15" i="18" s="1"/>
  <c r="AY15" i="18" s="1"/>
  <c r="BI15" i="18" s="1"/>
  <c r="AV14" i="18"/>
  <c r="AT14" i="18"/>
  <c r="AU14" i="18" s="1"/>
  <c r="AY14" i="18" s="1"/>
  <c r="BI14" i="18" s="1"/>
  <c r="AV11" i="18"/>
  <c r="AT11" i="18"/>
  <c r="AU11" i="18" s="1"/>
  <c r="AY11" i="18" s="1"/>
  <c r="BI11" i="18" s="1"/>
  <c r="AV10" i="18"/>
  <c r="AT10" i="18"/>
  <c r="AU10" i="18" s="1"/>
  <c r="AY10" i="18" s="1"/>
  <c r="BI10" i="18" s="1"/>
  <c r="AK19" i="18"/>
  <c r="AL19" i="18" s="1"/>
  <c r="AK5" i="18"/>
  <c r="AD19" i="18"/>
  <c r="AB19" i="18"/>
  <c r="AC19" i="18" s="1"/>
  <c r="AG19" i="18" s="1"/>
  <c r="O19" i="18"/>
  <c r="AB18" i="18"/>
  <c r="AC18" i="18" s="1"/>
  <c r="O18" i="18"/>
  <c r="AB17" i="18"/>
  <c r="AC17" i="18" s="1"/>
  <c r="O17" i="18"/>
  <c r="AB16" i="18"/>
  <c r="AC16" i="18"/>
  <c r="AG16" i="18" s="1"/>
  <c r="BI16" i="18" s="1"/>
  <c r="O16" i="18"/>
  <c r="AM15" i="18"/>
  <c r="AK15" i="18"/>
  <c r="AL15" i="18" s="1"/>
  <c r="AD15" i="18"/>
  <c r="AB15" i="18"/>
  <c r="AC15" i="18" s="1"/>
  <c r="AG15" i="18" s="1"/>
  <c r="O15" i="18"/>
  <c r="AM14" i="18"/>
  <c r="AK14" i="18"/>
  <c r="AL14" i="18" s="1"/>
  <c r="AD14" i="18"/>
  <c r="AB14" i="18"/>
  <c r="AC14" i="18" s="1"/>
  <c r="AG14" i="18" s="1"/>
  <c r="O14" i="18"/>
  <c r="AK13" i="18"/>
  <c r="AL13" i="18" s="1"/>
  <c r="AD13" i="18"/>
  <c r="AB13" i="18"/>
  <c r="AC13" i="18" s="1"/>
  <c r="O13" i="18"/>
  <c r="AK12" i="18"/>
  <c r="AL12" i="18" s="1"/>
  <c r="AD12" i="18"/>
  <c r="AB12" i="18"/>
  <c r="AC12" i="18" s="1"/>
  <c r="O12" i="18"/>
  <c r="AK11" i="18"/>
  <c r="AL11" i="18" s="1"/>
  <c r="AD11" i="18"/>
  <c r="AB11" i="18"/>
  <c r="AC11" i="18" s="1"/>
  <c r="AG11" i="18" s="1"/>
  <c r="O11" i="18"/>
  <c r="AK10" i="18"/>
  <c r="AL10" i="18" s="1"/>
  <c r="AD10" i="18"/>
  <c r="AB10" i="18"/>
  <c r="AC10" i="18" s="1"/>
  <c r="AG10" i="18" s="1"/>
  <c r="O10" i="18"/>
  <c r="AB9" i="18"/>
  <c r="AC9" i="18" s="1"/>
  <c r="O9" i="18"/>
  <c r="AB8" i="18"/>
  <c r="AC8" i="18" s="1"/>
  <c r="AG8" i="18" s="1"/>
  <c r="BI8" i="18" s="1"/>
  <c r="O8" i="18"/>
  <c r="AK7" i="18"/>
  <c r="AL7" i="18" s="1"/>
  <c r="AD7" i="18"/>
  <c r="AB7" i="18"/>
  <c r="AC7" i="18"/>
  <c r="AG7" i="18" s="1"/>
  <c r="O7" i="18"/>
  <c r="AK6" i="18"/>
  <c r="AL6" i="18" s="1"/>
  <c r="AD6" i="18"/>
  <c r="AB6" i="18"/>
  <c r="AC6" i="18" s="1"/>
  <c r="O6" i="18"/>
  <c r="AL5" i="18"/>
  <c r="BG5" i="18" s="1"/>
  <c r="AB5" i="18"/>
  <c r="AC5" i="18" s="1"/>
  <c r="O5" i="18"/>
  <c r="AP5" i="18"/>
  <c r="BI5" i="18" s="1"/>
  <c r="AM5" i="18"/>
  <c r="BG18" i="18" l="1"/>
  <c r="AD18" i="18"/>
  <c r="AG18" i="18"/>
  <c r="BI18" i="18" s="1"/>
  <c r="BG13" i="18"/>
  <c r="AP13" i="18"/>
  <c r="BI13" i="18" s="1"/>
  <c r="BG8" i="18"/>
  <c r="AG17" i="18"/>
  <c r="BI17" i="18" s="1"/>
  <c r="BG17" i="18"/>
  <c r="AG9" i="18"/>
  <c r="BI9" i="18" s="1"/>
  <c r="BG9" i="18"/>
  <c r="AM13" i="18"/>
  <c r="AG5" i="18"/>
  <c r="AD5" i="18"/>
  <c r="AP7" i="18"/>
  <c r="BI7" i="18" s="1"/>
  <c r="AM7" i="18"/>
  <c r="BG7" i="18"/>
  <c r="AM11" i="18"/>
  <c r="AP11" i="18"/>
  <c r="AP12" i="18"/>
  <c r="BI12" i="18" s="1"/>
  <c r="AM12" i="18"/>
  <c r="BG12" i="18"/>
  <c r="AP6" i="18"/>
  <c r="BI6" i="18" s="1"/>
  <c r="AM6" i="18"/>
  <c r="BG6" i="18"/>
  <c r="AP19" i="18"/>
  <c r="AM19" i="18"/>
  <c r="BG16" i="18"/>
  <c r="AD17" i="18"/>
  <c r="AD16" i="18"/>
  <c r="AD9" i="18"/>
  <c r="AD8" i="18"/>
  <c r="AM10" i="18"/>
  <c r="AP10" i="18"/>
</calcChain>
</file>

<file path=xl/sharedStrings.xml><?xml version="1.0" encoding="utf-8"?>
<sst xmlns="http://schemas.openxmlformats.org/spreadsheetml/2006/main" count="304" uniqueCount="160">
  <si>
    <t>IDENTIFICACIÓN DEL HALLAZGO</t>
  </si>
  <si>
    <t>ESTABLECIMIENTO ACCIONES DE MEJORA</t>
  </si>
  <si>
    <t>PRIMER SEGUIMIENTO  DE 2020</t>
  </si>
  <si>
    <t xml:space="preserve"> SEGUNDO SEGUIMIENTO DE 2020</t>
  </si>
  <si>
    <t xml:space="preserve"> TERCER SEGUIMIENTO DE 2020</t>
  </si>
  <si>
    <t xml:space="preserve"> CUARTO SEGUIMIENTO DE 2019</t>
  </si>
  <si>
    <t>CIERRES ACCION / HALLAZGO</t>
  </si>
  <si>
    <t>No. solicitud</t>
  </si>
  <si>
    <t>fecha de solicitud</t>
  </si>
  <si>
    <t>Fuente de hallazgo</t>
  </si>
  <si>
    <t>Fuente hallazgo 2</t>
  </si>
  <si>
    <t>Detalle de la fuente</t>
  </si>
  <si>
    <t>Fecha del hallazgo</t>
  </si>
  <si>
    <t>Código o capítulo</t>
  </si>
  <si>
    <t>Proceso afectado</t>
  </si>
  <si>
    <t>Hallazgo y/o situación</t>
  </si>
  <si>
    <t>Causa(s) del hallazgo</t>
  </si>
  <si>
    <t>ACCIÓN</t>
  </si>
  <si>
    <t>Tipo de acción Propuesta</t>
  </si>
  <si>
    <t>Líder proceso</t>
  </si>
  <si>
    <t>Área responsable de ejecución</t>
  </si>
  <si>
    <t>Líder área responsable de ejecución</t>
  </si>
  <si>
    <t>Recursos</t>
  </si>
  <si>
    <t>Meta de la acción</t>
  </si>
  <si>
    <t>% que se espera alcanzar de la meta</t>
  </si>
  <si>
    <t>Fórmula del indicador</t>
  </si>
  <si>
    <t>Fecha de inicio</t>
  </si>
  <si>
    <t>Fecha terminación</t>
  </si>
  <si>
    <t>2. Fecha seguimiento</t>
  </si>
  <si>
    <t>2.Evidencias o soportes ejecución acción de mejora</t>
  </si>
  <si>
    <t>2.Actividades realizadas  a la fecha</t>
  </si>
  <si>
    <t>2.Resultado del indicador</t>
  </si>
  <si>
    <t>2. 25% avance en ejecución de la meta</t>
  </si>
  <si>
    <t>2.Alerta</t>
  </si>
  <si>
    <t>2.Analisis - Seguimiento OCI4</t>
  </si>
  <si>
    <t>2.Auditor que realizó el seguimiento</t>
  </si>
  <si>
    <t>3.Fecha seguimiento</t>
  </si>
  <si>
    <t>3.Evidencias o soportes ejecución acción de mejora</t>
  </si>
  <si>
    <t>3.Actividades realizadas  a la fecha</t>
  </si>
  <si>
    <t>3.Resultado del indicador</t>
  </si>
  <si>
    <t>3. 50% avance en ejecución de la meta</t>
  </si>
  <si>
    <t>3.Alerta</t>
  </si>
  <si>
    <t>3.Analisis - Seguimiento OCI4</t>
  </si>
  <si>
    <t>3.Auditor que realizó el seguimiento</t>
  </si>
  <si>
    <t>4.Fecha seguimiento</t>
  </si>
  <si>
    <t>4.Evidencias o soportes ejecución acción de mejora</t>
  </si>
  <si>
    <t>4.Actividades realizadas  a la fecha</t>
  </si>
  <si>
    <t>4.Resultado del indicador</t>
  </si>
  <si>
    <t>4. 75% avance en ejecución de la meta</t>
  </si>
  <si>
    <t>4.Alerta</t>
  </si>
  <si>
    <t>4.Analisis - Seguimiento OCI4</t>
  </si>
  <si>
    <t>4.Auditor que realizó el seguimiento</t>
  </si>
  <si>
    <t>4. 100% avance en ejecución de la meta</t>
  </si>
  <si>
    <t>Estado de la acción</t>
  </si>
  <si>
    <t>Auditor que valida cumplimiento a la acción</t>
  </si>
  <si>
    <t>Cierre Hallazgo</t>
  </si>
  <si>
    <t>Auditor que cierra el hallazgo</t>
  </si>
  <si>
    <t>Soporte que evidencia que el ente externo cerró el hallazgo</t>
  </si>
  <si>
    <t>Detalle de actividades para ejecutar la acción</t>
  </si>
  <si>
    <t>Unidad de Medida</t>
  </si>
  <si>
    <t>Cantidad Unidad de Medida</t>
  </si>
  <si>
    <t>Modificación fecha terminanción</t>
  </si>
  <si>
    <t>(Asignado por la Oficina de Control Interno)</t>
  </si>
  <si>
    <t>(DD-MM-AA)</t>
  </si>
  <si>
    <t>(Seleccione de la lista desplegable)</t>
  </si>
  <si>
    <t>(Indicar relación con otro  hallazgo / a acción)</t>
  </si>
  <si>
    <t>(Nombre completo del informe origen del hallazgo)</t>
  </si>
  <si>
    <t>(Identificación del  hallazgo, en el informe)</t>
  </si>
  <si>
    <t>table</t>
  </si>
  <si>
    <t>(Utilice cualquier técnica: 5 ¿por qué?, espina pescado, lluvia de ideas etc.)</t>
  </si>
  <si>
    <t>(Detalle todas las actividades que ejecutarán para eliminar la(s) causa(s) del hallazgo)</t>
  </si>
  <si>
    <t>(No. total de actividades, recursos, personas etc, de la acción - Columna K).</t>
  </si>
  <si>
    <t>(Información automática)</t>
  </si>
  <si>
    <t>(Financieros - Logísticos - Humanos - Tecnológicos )</t>
  </si>
  <si>
    <t>(Describa el resultado que espera obtener al ejecutar la acción)</t>
  </si>
  <si>
    <t>(Formule acorde con cantidad de actividades de la Columna L)</t>
  </si>
  <si>
    <t>(Relacione los documentos  que soportan y evidencian avances de ejecución)</t>
  </si>
  <si>
    <t>(No. actividades realizadas de las indicadas en la columna K).</t>
  </si>
  <si>
    <t>(Cálculo automático)</t>
  </si>
  <si>
    <t>(Información del análisis adelantado por el auditor que realizó el seguimiento)</t>
  </si>
  <si>
    <t>(Resultado automático)</t>
  </si>
  <si>
    <t>Origen Interno</t>
  </si>
  <si>
    <t>INFORME VISITA DIRECCIÓN DISTRITAL DE ARCHIVO 2019</t>
  </si>
  <si>
    <t>GESTIÓN DOCUMENTAL</t>
  </si>
  <si>
    <t>El responsable de la gestion documental en la entidad no acredita formacion  academica profesional en archivistica</t>
  </si>
  <si>
    <t xml:space="preserve">La planta de personal actualmente vigente para la entidad, no tiene un cargo con este perfil.  </t>
  </si>
  <si>
    <t>Adelantar las acciones correspondientes, con el fin de contar con una persona la interior de la entidad, responsable de la gestion documental de la entidad y que cumpla con el perfil establecido por la norma.       Definir con la alta gerencia el tramite para designar una funcionario con estos perfiles</t>
  </si>
  <si>
    <t>Desginacion del funcionario responsable de la gestion documental</t>
  </si>
  <si>
    <t>Correctiva</t>
  </si>
  <si>
    <t>Unidad de Bienes y Servicios</t>
  </si>
  <si>
    <t xml:space="preserve">Dentro del plan de Acción para 2020 se estableció la necesidad de realizar el concurso para la vinculación de un profesional en archivistica </t>
  </si>
  <si>
    <t>Conforme a lo informado por el área se valida el avance reportado</t>
  </si>
  <si>
    <t>31/06/2020</t>
  </si>
  <si>
    <t xml:space="preserve">Contrato de prestación de servicios.
Ante la ausencia en la planta de un profesional con formación en archivística, al entidad lo subsano mediante la contratación por modalidad de  prestación de servicios, mientras se hace el proceso de revisión de está inlusión en la planta de personal. </t>
  </si>
  <si>
    <t xml:space="preserve">No cuenta con Tablas de Control de Acceso para el establecimiento de categorias adecuadas de derechos y restricciones de acceso y seguridad aplicables a los docuemntos. </t>
  </si>
  <si>
    <t>No se cuenta con instrumentos idóneos y técnicos para el control de documentos</t>
  </si>
  <si>
    <t>Elaborar la tabla de Control de Acceso  para aprobacion por el comité institucional de  Gestion y Desempeño de la Loteria de Bogota. Elaborar la tabla de control de acceso</t>
  </si>
  <si>
    <t>Tabla de control de acceso aprobada e implementada</t>
  </si>
  <si>
    <t>Tabla de control de acceso; Se elaboró la tabla de control de acceso.</t>
  </si>
  <si>
    <t xml:space="preserve">Conforme a lo informado por el área se valida el avance reportado y el cierre de la acción. </t>
  </si>
  <si>
    <t xml:space="preserve">No cuenta con inventarios documentales en el formato FUID para todas las fases de archivo </t>
  </si>
  <si>
    <t xml:space="preserve">No se cuenta con una persona que efectue el diligenciamiento de los FUID.
Desconocimiento de algunos funcionarios sobre el diligenciamiento de este instrumento
</t>
  </si>
  <si>
    <t>Con el apoyo del aprendiz SENA, se realizará el diligenciamiento de los FUID en cada una de las áreas de la entidad.   Elaborar los FUID en todas las fases del archivo</t>
  </si>
  <si>
    <t>Instrumentos FUID diligenciados, en todas las fases del proceso de archivo</t>
  </si>
  <si>
    <t xml:space="preserve">Formato único de inventario
capacitación FUID; En los archivos de gestión se levantó el inventario en el formato único de inventarios FUID y en el Archivo central se tiene la totalidad de inventarios en el FUID.
</t>
  </si>
  <si>
    <t xml:space="preserve">No cuenta con modelo de requisistos para la gestion de documentos electronicos </t>
  </si>
  <si>
    <t>La planta de personal actualmente vigente para la entidad, no tiene un cargo con el perfil requerido para la elaboración de este instrumento</t>
  </si>
  <si>
    <t>El contratista profesional en Archivistica, elaborara el instrumento para aprobación por parte del CIGD</t>
  </si>
  <si>
    <t>Modelo de requisitos para la gestión de documentos electronicos aprobado</t>
  </si>
  <si>
    <t>El CIGD, aprobó en Comité del 20 de diciembre de 2019, este instrumento archivísitico</t>
  </si>
  <si>
    <t xml:space="preserve">No cuenta con Banco terminologico de tipos, series y subseries documentales </t>
  </si>
  <si>
    <t>Banco Terminológico aprobado</t>
  </si>
  <si>
    <t xml:space="preserve">No cuenta con Tablas de Valoracion Documental TVD convalidadas por el ente competente </t>
  </si>
  <si>
    <t>Se elaboraron las tablas de valoracion documental y fueron presentadas para convalidación, sin embargo no han sido aprobadas en razón a que el componente histórico no se encuentra conforme a los requisitos técnicos establecidos para ello</t>
  </si>
  <si>
    <t>El contratista Historiador, realizará los ajustes solicitados por el Archivo Distrital</t>
  </si>
  <si>
    <t>Tablas de Valoración aprobadas y convalidadas</t>
  </si>
  <si>
    <t>Contrato de prestación de servicios;
Se contrato a una profesional historiadora para la elaboración del componente histórico de las TVC,el contrato se encuentra en ejecución.</t>
  </si>
  <si>
    <t xml:space="preserve">Con corte a 30 de junio no se había realizado la contratación, este contrato fue suscrito en xxx. Pendiente entrega de evidencia. </t>
  </si>
  <si>
    <t>El contrato se encuentra en ejecución; la  profesional historiadora para la elaboración del componente histórico de las TVC.</t>
  </si>
  <si>
    <t xml:space="preserve">Esta pendiente el infome por parte del Archivo Distrital, una vez se reciba, debe formular el respectivo plan de mejora, cerrando las acciones que estan pendientes de ejecución y que coincindan con las nuevas observaciones formuladas. </t>
  </si>
  <si>
    <t>El contrato de  la  profesional historiadora contratada para la elaboración del componente histórico de las TVC.se encuentra en ejecución; asi mismo se está actualizando el componente técnico por parte del profesional en archivística y el componente jurídico por parte de los abogados del área</t>
  </si>
  <si>
    <t xml:space="preserve">En reunión con la Gerencia de reporte a los planes de mejoramiento, se mencionó que una vez recibido el informe de visita Disitrital de Archivo vigencia 2020,  se unificarían las acciones de mejora que dieran lugar con las provenientes de dicho informe; no obstante, la unidad reporta que esta pendiente el informe de visita técnica del estado de la gestión documental de la vigencia 2019, la cual se realizó el pasado 25 de septiembre de 2020. Se envió solicitud N°2-2021-58 con fecha del 25/01/2021 al Sistema Distrital de Archivo. </t>
  </si>
  <si>
    <t xml:space="preserve">No se ha intervenido el Fondo Documental Acumuladode acuerdo a las Tablas de valoracion  Documental </t>
  </si>
  <si>
    <t>No se cuenta con el instruimento Archivistico aprobado par proceder a la intervencion del Fondo documental Acumulado.</t>
  </si>
  <si>
    <t>Efectuar la intervencion del Fondo Documental, una vez se ha obtenido la convalidacion de las tablas</t>
  </si>
  <si>
    <t>Fondo Documental Acumulado, debidamente actualizado</t>
  </si>
  <si>
    <t>Contrato de prestación de servicios;
Se contrato a una profesional , historiadora y archivista para la elaboración de las TVD, sus contratos se encuentran en ejecución, con este instrumento aprobado se puede iniciar la intervención.</t>
  </si>
  <si>
    <t xml:space="preserve">El avance reportado no corresponde a la actividad programada. </t>
  </si>
  <si>
    <t>El contrato se encuentra en ejecución; historiadora y archivista para la elaboración de las TVD, sus contratos se encuentran en ejecución, con este instrumento aprobado se puede iniciar la intervención.</t>
  </si>
  <si>
    <t xml:space="preserve">Esta pendiente el infome por parte del Archivo Distrital, una vez se reciba, debe formular el respectivo plan de mejora, cerrando las acciones que estan pendientes de ejecucuión y que coincindan con las nuevas observaciones formuladas. </t>
  </si>
  <si>
    <t xml:space="preserve">No  se cuenta con planes, programas,procesos, procedimientos,politicas y reglamentos de gestion documental de la entidad se evidencioa la inclusion  de estrategias, actividades  y/o lineamientos  para el acceso a los documentos de archivo.   </t>
  </si>
  <si>
    <t>No existe en la planta de personal de la entidad, un profesional en archivistica encargado de la gestión documental, que diseñe y apoye todos los procesos necesarios para ello</t>
  </si>
  <si>
    <t>Elaborar el procedimiento ylos lineamientos necesarios, para el acceso a los documentos de archivo final.</t>
  </si>
  <si>
    <t>Procedimiento elaborado y aprobado</t>
  </si>
  <si>
    <r>
      <t xml:space="preserve">Acta del comité
Instrimentos archivísticos; 
La entidad elabró y aprobó en diciembre de </t>
    </r>
    <r>
      <rPr>
        <sz val="9"/>
        <color rgb="FFFF0000"/>
        <rFont val="Arial"/>
        <family val="2"/>
      </rPr>
      <t>2020</t>
    </r>
    <r>
      <rPr>
        <sz val="9"/>
        <color theme="1"/>
        <rFont val="Arial"/>
        <family val="2"/>
      </rPr>
      <t xml:space="preserve"> en CIGD los siguiente sinstrumentos achivisticos: 
DIAGNOSTICO INTEGRAL
PGD LOTERÍA DE BOGOTÁ PINAR LOTERIA DE BOGOTÁ
 PLAN DE CONSERVACION DOCUMENTAL
PLAN DE PRESERVACIÓN DIGITAL A LARGO PLAZO
POLITICA DE GESTION DOCUMENTAL LOTERIA DE BOGOTÁ 2019
 SIC LOTERÍA DE BOGOTA </t>
    </r>
  </si>
  <si>
    <t>No se adjunta evidencia del avance reportado; de otra parte, se recomienda una nueva revisión de acuerdo con los ajustes a  los procedimientos adelantados durante el presente año.</t>
  </si>
  <si>
    <t xml:space="preserve">No cuenta con un reglamento  para el servicio, de consulta  de los documentos de archivo </t>
  </si>
  <si>
    <t xml:space="preserve">Acta del comité CIGD;
La entidad actualizó el procedimiento PRO330-213-8, el cual inluye el procedimiento y controles establecidos para la consulta y prestamo de documentos,el cual fue aprobado en CIGD.
</t>
  </si>
  <si>
    <t>No se adjunta evidencia del avance reportado.</t>
  </si>
  <si>
    <t xml:space="preserve">La entidad no ha realizado transferencias secundarias  a la direccion Distrital de Archivos  de Bogota. </t>
  </si>
  <si>
    <t>No se han realizado las transferencias, en razón a que la entidad no tiene en su archivo, documentos con valor histórico</t>
  </si>
  <si>
    <t>La entidad no ha formulado el respectivo plan de mejoramiento pues considera que "la entidad no tiene en su archivo, documentos con valor histórico"</t>
  </si>
  <si>
    <t>Contratos de prestación de servicios plan de trabajo;
Se inció el proceso de ajuste de las TVD,las cuales el requisito para realizar las transferencias a la Dirección de archivo.</t>
  </si>
  <si>
    <t xml:space="preserve">No se encuentra formulado un plan de mejora, sin embargo el área reporta avance; el Archivo Distrital en su visita programada verificara la acción formulada y el avance correspondiente. </t>
  </si>
  <si>
    <t>El contrato se encuentra en ejecución; una vez que se cuenten con las TDV convalidadas, se inicia el proceso de tranferencias secudnarias.</t>
  </si>
  <si>
    <t>La entidad no ha publicado en la pagina web la informacion de las transferencias secundarias realizadas a la direccion distrital de archivo de bogota, en cumplimiento con el decreto 1515  Articulo 16, compilado en el decreto 1080 de 2015 Articulos 2.8.10.14</t>
  </si>
  <si>
    <t>Contratos de prestación de servicios plan de trabajo; 
Se inció el proceso de ajuste de las TVD,las cuales el requisito para realizar las transferencias a la Dirección de archivo</t>
  </si>
  <si>
    <t xml:space="preserve">No aplica, ya que la entidad no ha realizado transferecnias secundarias. </t>
  </si>
  <si>
    <t xml:space="preserve">La entidad no cuenta con un sistema integrado de conservacion en cumplimiento con el acuerdo 006 de 2014 </t>
  </si>
  <si>
    <t>Sistema Integrado de Conservación elaborado y aprobado</t>
  </si>
  <si>
    <t xml:space="preserve">Conforme a lo informado por el área se valida el avance reportado y  se da por cerrado este plan de mejoramiento </t>
  </si>
  <si>
    <t>El plan de conservacion documental no cumple con la estrutura establecida en el acuerdo 006 de 2014 Articulo 5</t>
  </si>
  <si>
    <t>El plan de preservacion digital a largo plazo no cumple con la estructura establecida en el acuerdo 006 de 2014 Art 5</t>
  </si>
  <si>
    <t>La entidad no cuenta con planes de emergencias o atencion desastres en donde esten incuidos los archivos y areas de almacenamientode documentacion (Acuerdo 050 de 2000 AGN)</t>
  </si>
  <si>
    <t>Elaborar el plan de emergencias, conforme el Acuerdo 050 de 2000 AGN</t>
  </si>
  <si>
    <t>Plan de emerencias o atención de desastres incluyendo archivos y áreas de documentación</t>
  </si>
  <si>
    <t xml:space="preserve">No se reporta ningun avance, se trata de una obligación prevista en la norma. </t>
  </si>
  <si>
    <t xml:space="preserve">No se reporta ningun avance; Esta pendiente el infome por parte del Archivo Distrital, una vez se reciba, debe formular el respectivo plan de mejora, cerrando las acciones que estan pendientes de ejecucuión y que coincindan con las nuevas observaciones formuladas. </t>
  </si>
  <si>
    <t>Se formuló el plan de emergencías el cual fue aprobado por el profesional en archivística y el profesional en seguridad y salud en el trabajo</t>
  </si>
  <si>
    <t>Se valida el avance reportado, por tanto se da cumplimiento a la acción y cierre de la misma.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</si>
</sst>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yyyy/mm/dd"/>
    <numFmt numFmtId="165" formatCode="_(* #,##0_);_(* \(#,##0\);_(* &quot;-&quot;??_);_(@_)"/>
    <numFmt numFmtId="166" formatCode="d/mm/yyyy;@"/>
  </numFmts>
  <fonts count="17">
    <font>
      <sz val="11"/>
      <color theme="1"/>
      <name val="Calibri"/>
      <family val="2"/>
      <scheme val="minor"/>
    </font>
    <font>
      <sz val="11"/>
      <color theme="1"/>
      <name val="Calibri"/>
      <family val="2"/>
      <scheme val="minor"/>
    </font>
    <font>
      <sz val="10"/>
      <name val="Arial"/>
      <family val="2"/>
    </font>
    <font>
      <sz val="11"/>
      <color indexed="8"/>
      <name val="Calibri"/>
      <family val="2"/>
      <scheme val="minor"/>
    </font>
    <font>
      <sz val="9"/>
      <color theme="1"/>
      <name val="Arial"/>
      <family val="2"/>
    </font>
    <font>
      <i/>
      <sz val="9"/>
      <color indexed="8"/>
      <name val="Arial"/>
      <family val="2"/>
    </font>
    <font>
      <sz val="9"/>
      <color indexed="8"/>
      <name val="Arial"/>
      <family val="2"/>
    </font>
    <font>
      <sz val="9"/>
      <color indexed="10"/>
      <name val="Arial"/>
      <family val="2"/>
    </font>
    <font>
      <b/>
      <sz val="9"/>
      <color theme="1"/>
      <name val="Arial"/>
      <family val="2"/>
    </font>
    <font>
      <sz val="9"/>
      <name val="Arial"/>
      <family val="2"/>
    </font>
    <font>
      <sz val="9"/>
      <color rgb="FFFF0000"/>
      <name val="Arial"/>
      <family val="2"/>
    </font>
    <font>
      <sz val="9"/>
      <color rgb="FF000000"/>
      <name val="Arial"/>
      <family val="2"/>
    </font>
    <font>
      <b/>
      <sz val="9"/>
      <color indexed="8"/>
      <name val="Arial"/>
      <family val="2"/>
    </font>
    <font>
      <b/>
      <sz val="9"/>
      <color rgb="FFFF0000"/>
      <name val="Arial"/>
      <family val="2"/>
    </font>
    <font>
      <b/>
      <sz val="9"/>
      <name val="Arial"/>
      <family val="2"/>
    </font>
    <font>
      <sz val="11"/>
      <color theme="1"/>
      <name val="Calibri"/>
      <family val="2"/>
    </font>
    <font>
      <u/>
      <sz val="7.35"/>
      <color theme="10"/>
      <name val="Calibri"/>
      <family val="2"/>
    </font>
  </fonts>
  <fills count="20">
    <fill>
      <patternFill patternType="none"/>
    </fill>
    <fill>
      <patternFill patternType="gray125"/>
    </fill>
    <fill>
      <patternFill patternType="solid">
        <fgColor theme="3" tint="0.39997558519241921"/>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4" tint="0.39997558519241921"/>
        <bgColor indexed="64"/>
      </patternFill>
    </fill>
    <fill>
      <patternFill patternType="solid">
        <fgColor rgb="FFFF0000"/>
        <bgColor indexed="64"/>
      </patternFill>
    </fill>
    <fill>
      <patternFill patternType="solid">
        <fgColor rgb="FF92D050"/>
        <bgColor indexed="64"/>
      </patternFill>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9">
    <xf numFmtId="0" fontId="0" fillId="0" borderId="0"/>
    <xf numFmtId="9" fontId="1" fillId="0" borderId="0" applyFont="0" applyFill="0" applyBorder="0" applyAlignment="0" applyProtection="0"/>
    <xf numFmtId="0" fontId="2" fillId="0" borderId="0"/>
    <xf numFmtId="0" fontId="3"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15" fillId="0" borderId="0"/>
    <xf numFmtId="0" fontId="16" fillId="0" borderId="0" applyNumberFormat="0" applyFill="0" applyBorder="0" applyAlignment="0" applyProtection="0">
      <alignment vertical="top"/>
      <protection locked="0"/>
    </xf>
  </cellStyleXfs>
  <cellXfs count="161">
    <xf numFmtId="0" fontId="0" fillId="0" borderId="0" xfId="0"/>
    <xf numFmtId="0" fontId="4" fillId="0" borderId="0" xfId="0" applyFont="1" applyAlignment="1" applyProtection="1">
      <alignment horizontal="center" vertical="center"/>
      <protection locked="0"/>
    </xf>
    <xf numFmtId="0" fontId="4" fillId="12" borderId="0" xfId="0" applyFont="1" applyFill="1" applyAlignment="1" applyProtection="1">
      <alignment horizontal="center" vertical="center" wrapText="1"/>
      <protection locked="0"/>
    </xf>
    <xf numFmtId="0" fontId="4" fillId="4" borderId="0" xfId="0" applyFont="1" applyFill="1" applyAlignment="1" applyProtection="1">
      <alignment horizontal="center" vertical="center" wrapText="1"/>
      <protection locked="0"/>
    </xf>
    <xf numFmtId="0" fontId="4" fillId="5" borderId="0" xfId="0" applyFont="1" applyFill="1" applyAlignment="1" applyProtection="1">
      <alignment horizontal="center" vertical="center" wrapText="1"/>
      <protection locked="0"/>
    </xf>
    <xf numFmtId="14" fontId="4" fillId="0" borderId="0" xfId="0" applyNumberFormat="1" applyFont="1" applyAlignment="1" applyProtection="1">
      <alignment horizontal="center" vertical="center"/>
      <protection locked="0"/>
    </xf>
    <xf numFmtId="2" fontId="4" fillId="0" borderId="0" xfId="0" applyNumberFormat="1" applyFont="1" applyAlignment="1" applyProtection="1">
      <alignment horizontal="center" vertical="center"/>
      <protection locked="0"/>
    </xf>
    <xf numFmtId="0" fontId="4" fillId="14" borderId="0" xfId="0" applyFont="1" applyFill="1" applyAlignment="1" applyProtection="1">
      <alignment horizontal="center" vertical="center"/>
      <protection locked="0"/>
    </xf>
    <xf numFmtId="14" fontId="4" fillId="0" borderId="0" xfId="0" applyNumberFormat="1" applyFont="1" applyAlignment="1" applyProtection="1">
      <alignment horizontal="center" vertical="center" wrapText="1"/>
      <protection locked="0"/>
    </xf>
    <xf numFmtId="2" fontId="4" fillId="0" borderId="0" xfId="0" applyNumberFormat="1" applyFont="1" applyAlignment="1" applyProtection="1">
      <alignment horizontal="center" vertical="center" wrapText="1"/>
      <protection locked="0"/>
    </xf>
    <xf numFmtId="9" fontId="4" fillId="0" borderId="0" xfId="0" applyNumberFormat="1" applyFont="1" applyAlignment="1" applyProtection="1">
      <alignment horizontal="center" vertical="center" wrapText="1"/>
      <protection locked="0"/>
    </xf>
    <xf numFmtId="9" fontId="4" fillId="0" borderId="0" xfId="0" applyNumberFormat="1" applyFont="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4" fillId="0" borderId="0" xfId="0" applyFont="1" applyAlignment="1" applyProtection="1">
      <alignment horizontal="center" vertical="center" wrapText="1"/>
      <protection locked="0"/>
    </xf>
    <xf numFmtId="0" fontId="6" fillId="0" borderId="0" xfId="2" applyFont="1" applyAlignment="1" applyProtection="1">
      <alignment vertical="top" wrapText="1"/>
      <protection locked="0"/>
    </xf>
    <xf numFmtId="0" fontId="6" fillId="0" borderId="0" xfId="2" applyFont="1" applyAlignment="1">
      <alignment vertical="center" wrapText="1"/>
    </xf>
    <xf numFmtId="0" fontId="6" fillId="0" borderId="0" xfId="2" applyFont="1" applyAlignment="1" applyProtection="1">
      <alignment vertical="center" wrapText="1"/>
      <protection locked="0"/>
    </xf>
    <xf numFmtId="164" fontId="6" fillId="0" borderId="0" xfId="2" applyNumberFormat="1" applyFont="1" applyAlignment="1" applyProtection="1">
      <alignment horizontal="center" vertical="center"/>
      <protection locked="0"/>
    </xf>
    <xf numFmtId="0" fontId="6" fillId="0" borderId="0" xfId="2" applyFont="1" applyAlignment="1" applyProtection="1">
      <alignment horizontal="left" vertical="center" wrapText="1"/>
      <protection locked="0"/>
    </xf>
    <xf numFmtId="0" fontId="6" fillId="15" borderId="0" xfId="2" applyFont="1" applyFill="1" applyAlignment="1" applyProtection="1">
      <alignment horizontal="justify" vertical="top" wrapText="1"/>
      <protection locked="0"/>
    </xf>
    <xf numFmtId="164" fontId="6" fillId="15" borderId="0" xfId="2" applyNumberFormat="1" applyFont="1" applyFill="1" applyAlignment="1" applyProtection="1">
      <alignment horizontal="center" vertical="center"/>
      <protection locked="0"/>
    </xf>
    <xf numFmtId="0" fontId="10" fillId="16" borderId="0" xfId="0" applyFont="1" applyFill="1" applyAlignment="1">
      <alignment horizontal="justify" vertical="top"/>
    </xf>
    <xf numFmtId="0" fontId="6" fillId="0" borderId="0" xfId="2" applyFont="1" applyAlignment="1" applyProtection="1">
      <alignment horizontal="justify" vertical="top" wrapText="1"/>
      <protection locked="0"/>
    </xf>
    <xf numFmtId="0" fontId="9" fillId="0" borderId="0" xfId="2" applyFont="1" applyAlignment="1" applyProtection="1">
      <alignment horizontal="justify" vertical="top" wrapText="1"/>
      <protection locked="0"/>
    </xf>
    <xf numFmtId="0" fontId="9" fillId="16" borderId="0" xfId="2" applyFont="1" applyFill="1" applyAlignment="1" applyProtection="1">
      <alignment horizontal="justify" vertical="top" wrapText="1"/>
      <protection locked="0"/>
    </xf>
    <xf numFmtId="0" fontId="4" fillId="0" borderId="0" xfId="0" applyFont="1" applyAlignment="1">
      <alignment vertical="center"/>
    </xf>
    <xf numFmtId="0" fontId="9" fillId="19" borderId="0" xfId="0" applyFont="1" applyFill="1" applyAlignment="1">
      <alignment horizontal="justify" vertical="top"/>
    </xf>
    <xf numFmtId="0" fontId="6" fillId="15" borderId="0" xfId="0" applyFont="1" applyFill="1" applyAlignment="1">
      <alignment horizontal="justify" vertical="top"/>
    </xf>
    <xf numFmtId="0" fontId="6" fillId="18" borderId="0" xfId="0" applyFont="1" applyFill="1" applyAlignment="1">
      <alignment horizontal="justify" vertical="top"/>
    </xf>
    <xf numFmtId="9" fontId="4" fillId="0" borderId="0" xfId="1" applyFont="1" applyFill="1" applyBorder="1" applyAlignment="1" applyProtection="1">
      <alignment horizontal="center" vertical="center"/>
      <protection locked="0"/>
    </xf>
    <xf numFmtId="0" fontId="6" fillId="0" borderId="0" xfId="2" applyFont="1" applyAlignment="1" applyProtection="1">
      <alignment horizontal="left" vertical="top" wrapText="1"/>
      <protection locked="0"/>
    </xf>
    <xf numFmtId="0" fontId="6" fillId="0" borderId="0" xfId="5" applyNumberFormat="1" applyFont="1" applyFill="1" applyBorder="1" applyAlignment="1" applyProtection="1">
      <alignment horizontal="center" vertical="center"/>
      <protection locked="0"/>
    </xf>
    <xf numFmtId="165" fontId="6" fillId="0" borderId="0" xfId="5" applyNumberFormat="1" applyFont="1" applyFill="1" applyBorder="1" applyAlignment="1" applyProtection="1">
      <alignment horizontal="center" vertical="center"/>
      <protection locked="0"/>
    </xf>
    <xf numFmtId="0" fontId="9" fillId="0" borderId="0" xfId="5" applyNumberFormat="1" applyFont="1" applyFill="1" applyBorder="1" applyAlignment="1" applyProtection="1">
      <alignment horizontal="center" vertical="center"/>
      <protection locked="0"/>
    </xf>
    <xf numFmtId="164" fontId="9" fillId="0" borderId="0" xfId="2" applyNumberFormat="1" applyFont="1" applyAlignment="1" applyProtection="1">
      <alignment horizontal="center" vertical="center"/>
      <protection locked="0"/>
    </xf>
    <xf numFmtId="165" fontId="6" fillId="0" borderId="0" xfId="5" applyNumberFormat="1" applyFont="1" applyFill="1" applyBorder="1" applyAlignment="1" applyProtection="1">
      <alignment horizontal="center" vertical="center" wrapText="1"/>
      <protection locked="0"/>
    </xf>
    <xf numFmtId="0" fontId="6" fillId="0" borderId="0" xfId="2" applyFont="1" applyAlignment="1" applyProtection="1">
      <alignment horizontal="center" vertical="center" wrapText="1"/>
      <protection locked="0"/>
    </xf>
    <xf numFmtId="0" fontId="6" fillId="0" borderId="0" xfId="2" applyFont="1" applyAlignment="1" applyProtection="1">
      <alignment horizontal="center" vertical="center"/>
      <protection locked="0"/>
    </xf>
    <xf numFmtId="0" fontId="6" fillId="0" borderId="0" xfId="2" applyFont="1" applyAlignment="1" applyProtection="1">
      <alignment horizontal="justify" vertical="center" wrapText="1"/>
      <protection locked="0"/>
    </xf>
    <xf numFmtId="0" fontId="6" fillId="0" borderId="0" xfId="2" applyFont="1" applyAlignment="1">
      <alignment horizontal="left" vertical="center" wrapText="1"/>
    </xf>
    <xf numFmtId="0" fontId="9" fillId="0" borderId="0" xfId="2" applyFont="1" applyAlignment="1" applyProtection="1">
      <alignment horizontal="left" vertical="center" wrapText="1"/>
      <protection locked="0"/>
    </xf>
    <xf numFmtId="14" fontId="6" fillId="0" borderId="0" xfId="5" applyNumberFormat="1" applyFont="1" applyFill="1" applyBorder="1" applyAlignment="1" applyProtection="1">
      <alignment horizontal="center" vertical="center"/>
      <protection locked="0"/>
    </xf>
    <xf numFmtId="0" fontId="6" fillId="0" borderId="0" xfId="0" applyFont="1" applyAlignment="1">
      <alignment horizontal="justify" vertical="top"/>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left" vertical="top" wrapText="1"/>
    </xf>
    <xf numFmtId="0" fontId="4" fillId="0" borderId="0" xfId="0" applyFont="1" applyAlignment="1">
      <alignment vertical="center" wrapText="1"/>
    </xf>
    <xf numFmtId="0" fontId="4" fillId="0" borderId="0" xfId="0" applyFont="1" applyAlignment="1">
      <alignment vertical="top" wrapText="1"/>
    </xf>
    <xf numFmtId="0" fontId="4" fillId="0" borderId="0" xfId="0" applyFont="1" applyAlignment="1">
      <alignment horizontal="justify" vertical="top"/>
    </xf>
    <xf numFmtId="14" fontId="4" fillId="0" borderId="0" xfId="0" applyNumberFormat="1" applyFont="1" applyAlignment="1">
      <alignment vertical="center"/>
    </xf>
    <xf numFmtId="0" fontId="11" fillId="0" borderId="0" xfId="0" applyFont="1" applyAlignment="1">
      <alignment horizontal="justify" vertical="top"/>
    </xf>
    <xf numFmtId="0" fontId="10" fillId="0" borderId="0" xfId="0" applyFont="1" applyAlignment="1">
      <alignment horizontal="justify" vertical="top"/>
    </xf>
    <xf numFmtId="0" fontId="4" fillId="0" borderId="0" xfId="0" applyFont="1"/>
    <xf numFmtId="0" fontId="5" fillId="0" borderId="0" xfId="2" applyFont="1" applyAlignment="1" applyProtection="1">
      <alignment horizontal="justify" vertical="top" wrapText="1"/>
      <protection locked="0"/>
    </xf>
    <xf numFmtId="0" fontId="10" fillId="0" borderId="0" xfId="2" applyFont="1" applyAlignment="1" applyProtection="1">
      <alignment horizontal="justify" vertical="top" wrapText="1"/>
      <protection locked="0"/>
    </xf>
    <xf numFmtId="0" fontId="6" fillId="0" borderId="0" xfId="0" applyFont="1" applyAlignment="1">
      <alignment horizontal="justify" vertical="top" wrapText="1"/>
    </xf>
    <xf numFmtId="0" fontId="9" fillId="0" borderId="0" xfId="2" applyFont="1" applyAlignment="1" applyProtection="1">
      <alignment vertical="center" wrapText="1"/>
      <protection locked="0"/>
    </xf>
    <xf numFmtId="14" fontId="6" fillId="0" borderId="0" xfId="0" applyNumberFormat="1" applyFont="1" applyAlignment="1">
      <alignment vertical="top" wrapText="1"/>
    </xf>
    <xf numFmtId="0" fontId="6" fillId="0" borderId="0" xfId="0" applyFont="1" applyAlignment="1">
      <alignment horizontal="left" vertical="top" wrapText="1"/>
    </xf>
    <xf numFmtId="0" fontId="9" fillId="0" borderId="0" xfId="2" applyFont="1" applyAlignment="1">
      <alignment vertical="center" wrapText="1"/>
    </xf>
    <xf numFmtId="14" fontId="9" fillId="0" borderId="0" xfId="2" applyNumberFormat="1" applyFont="1" applyAlignment="1">
      <alignment vertical="center" wrapText="1"/>
    </xf>
    <xf numFmtId="14" fontId="9" fillId="0" borderId="0" xfId="2" applyNumberFormat="1" applyFont="1" applyAlignment="1">
      <alignment vertical="center"/>
    </xf>
    <xf numFmtId="14" fontId="4" fillId="0" borderId="0" xfId="0" applyNumberFormat="1" applyFont="1" applyAlignment="1">
      <alignment horizontal="justify" vertical="center"/>
    </xf>
    <xf numFmtId="0" fontId="10" fillId="0" borderId="0" xfId="0" applyFont="1" applyAlignment="1">
      <alignment vertical="top" wrapText="1"/>
    </xf>
    <xf numFmtId="0" fontId="4" fillId="0" borderId="0" xfId="0" applyFont="1" applyAlignment="1">
      <alignment horizontal="justify" vertical="top" wrapText="1"/>
    </xf>
    <xf numFmtId="0" fontId="4" fillId="0" borderId="0" xfId="0" applyFont="1" applyAlignment="1">
      <alignment horizontal="justify"/>
    </xf>
    <xf numFmtId="0" fontId="10" fillId="0" borderId="0" xfId="0" applyFont="1" applyAlignment="1">
      <alignment horizontal="justify"/>
    </xf>
    <xf numFmtId="0" fontId="4" fillId="0" borderId="0" xfId="0" applyFont="1" applyAlignment="1">
      <alignment horizontal="justify" vertical="center"/>
    </xf>
    <xf numFmtId="0" fontId="9" fillId="0" borderId="0" xfId="2" applyFont="1" applyAlignment="1" applyProtection="1">
      <alignment horizontal="left" vertical="top" wrapText="1"/>
      <protection locked="0"/>
    </xf>
    <xf numFmtId="0" fontId="6" fillId="0" borderId="0" xfId="0" applyFont="1" applyAlignment="1">
      <alignment horizontal="justify" vertical="center"/>
    </xf>
    <xf numFmtId="0" fontId="6" fillId="0" borderId="0" xfId="2" applyFont="1" applyAlignment="1" applyProtection="1">
      <alignment vertical="center"/>
      <protection locked="0"/>
    </xf>
    <xf numFmtId="9" fontId="5" fillId="0" borderId="0" xfId="6" applyFont="1" applyFill="1" applyBorder="1" applyAlignment="1" applyProtection="1">
      <alignment vertical="top" wrapText="1"/>
      <protection locked="0"/>
    </xf>
    <xf numFmtId="14" fontId="4" fillId="0" borderId="0" xfId="0" applyNumberFormat="1" applyFont="1" applyAlignment="1">
      <alignment horizontal="center" vertical="center" wrapText="1"/>
    </xf>
    <xf numFmtId="0" fontId="10" fillId="0" borderId="0" xfId="0" applyFont="1" applyAlignment="1">
      <alignment horizontal="center" vertical="center" wrapText="1"/>
    </xf>
    <xf numFmtId="0" fontId="10" fillId="0" borderId="0" xfId="0" applyFont="1" applyAlignment="1" applyProtection="1">
      <alignment horizontal="center" vertical="center" wrapText="1"/>
      <protection locked="0"/>
    </xf>
    <xf numFmtId="0" fontId="6" fillId="0" borderId="0" xfId="2" applyFont="1" applyAlignment="1">
      <alignment horizontal="center" vertical="center" wrapText="1"/>
    </xf>
    <xf numFmtId="0" fontId="4" fillId="0" borderId="0" xfId="0" applyFont="1" applyAlignment="1">
      <alignment horizontal="justify" wrapText="1"/>
    </xf>
    <xf numFmtId="0" fontId="13" fillId="0" borderId="0" xfId="2" applyFont="1" applyAlignment="1">
      <alignment vertical="center" wrapText="1"/>
    </xf>
    <xf numFmtId="0" fontId="8" fillId="0" borderId="0" xfId="0" applyFont="1" applyAlignment="1">
      <alignment wrapText="1"/>
    </xf>
    <xf numFmtId="0" fontId="9" fillId="0" borderId="0" xfId="2" applyFont="1" applyAlignment="1">
      <alignment horizontal="center" vertical="center"/>
    </xf>
    <xf numFmtId="0" fontId="9" fillId="0" borderId="0" xfId="2" applyFont="1" applyAlignment="1">
      <alignment horizontal="left" vertical="center" wrapText="1"/>
    </xf>
    <xf numFmtId="0" fontId="11" fillId="0" borderId="0" xfId="0" applyFont="1" applyAlignment="1">
      <alignment horizontal="justify"/>
    </xf>
    <xf numFmtId="0" fontId="4" fillId="0" borderId="0" xfId="0" applyFont="1" applyAlignment="1">
      <alignment wrapText="1"/>
    </xf>
    <xf numFmtId="164" fontId="10" fillId="0" borderId="0" xfId="2" applyNumberFormat="1" applyFont="1" applyAlignment="1" applyProtection="1">
      <alignment horizontal="center" vertical="center"/>
      <protection locked="0"/>
    </xf>
    <xf numFmtId="14" fontId="4" fillId="0" borderId="0" xfId="0" applyNumberFormat="1" applyFont="1" applyAlignment="1">
      <alignment vertical="center" wrapText="1"/>
    </xf>
    <xf numFmtId="0" fontId="9" fillId="0" borderId="0" xfId="0" applyFont="1" applyAlignment="1">
      <alignment horizontal="left" vertical="top" wrapText="1"/>
    </xf>
    <xf numFmtId="0" fontId="9" fillId="0" borderId="0" xfId="0" applyFont="1" applyAlignment="1">
      <alignment vertical="top" wrapText="1"/>
    </xf>
    <xf numFmtId="0" fontId="8" fillId="0" borderId="0" xfId="0" applyFont="1" applyAlignment="1">
      <alignment horizontal="justify" vertical="top" wrapText="1"/>
    </xf>
    <xf numFmtId="0" fontId="4" fillId="0" borderId="0" xfId="0" applyFont="1" applyAlignment="1">
      <alignment horizontal="center" vertical="center"/>
    </xf>
    <xf numFmtId="0" fontId="4" fillId="0" borderId="0" xfId="0" applyFont="1" applyAlignment="1">
      <alignment horizontal="left" wrapText="1"/>
    </xf>
    <xf numFmtId="14" fontId="4" fillId="0" borderId="0" xfId="0" applyNumberFormat="1" applyFont="1" applyAlignment="1">
      <alignment horizontal="left" vertical="center"/>
    </xf>
    <xf numFmtId="0" fontId="11" fillId="0" borderId="0" xfId="0" applyFont="1" applyAlignment="1">
      <alignment horizontal="center" vertical="center" wrapText="1"/>
    </xf>
    <xf numFmtId="166" fontId="4" fillId="0" borderId="0" xfId="0" applyNumberFormat="1" applyFont="1" applyAlignment="1">
      <alignment horizontal="center" vertical="center" wrapText="1"/>
    </xf>
    <xf numFmtId="0" fontId="4" fillId="0" borderId="0" xfId="7" applyFont="1" applyAlignment="1">
      <alignment horizontal="center" vertical="top" wrapText="1"/>
    </xf>
    <xf numFmtId="0" fontId="4" fillId="0" borderId="0" xfId="7" applyFont="1" applyAlignment="1">
      <alignment horizontal="center" vertical="center" wrapText="1"/>
    </xf>
    <xf numFmtId="14" fontId="4" fillId="0" borderId="0" xfId="7" applyNumberFormat="1" applyFont="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justify" vertical="top" wrapText="1"/>
    </xf>
    <xf numFmtId="0" fontId="4" fillId="11" borderId="0" xfId="0" applyFont="1" applyFill="1" applyAlignment="1" applyProtection="1">
      <alignment horizontal="center" vertical="center" wrapText="1"/>
      <protection locked="0"/>
    </xf>
    <xf numFmtId="0" fontId="4" fillId="6" borderId="0" xfId="0" applyFont="1" applyFill="1" applyAlignment="1" applyProtection="1">
      <alignment horizontal="center" vertical="center" wrapText="1"/>
      <protection locked="0"/>
    </xf>
    <xf numFmtId="0" fontId="8" fillId="3" borderId="0" xfId="0" applyFont="1" applyFill="1" applyAlignment="1" applyProtection="1">
      <alignment horizontal="center" vertical="center" wrapText="1"/>
      <protection locked="0"/>
    </xf>
    <xf numFmtId="0" fontId="4" fillId="13" borderId="0" xfId="0" applyFont="1" applyFill="1" applyAlignment="1" applyProtection="1">
      <alignment horizontal="center" vertical="center" wrapText="1"/>
      <protection locked="0"/>
    </xf>
    <xf numFmtId="0" fontId="8" fillId="5" borderId="0" xfId="0" applyFont="1" applyFill="1" applyAlignment="1" applyProtection="1">
      <alignment horizontal="center" vertical="center"/>
      <protection locked="0"/>
    </xf>
    <xf numFmtId="0" fontId="8" fillId="8" borderId="0" xfId="0" applyFont="1" applyFill="1" applyAlignment="1" applyProtection="1">
      <alignment horizontal="center" vertical="center" wrapText="1"/>
      <protection locked="0"/>
    </xf>
    <xf numFmtId="0" fontId="8" fillId="9" borderId="0" xfId="0" applyFont="1" applyFill="1" applyAlignment="1" applyProtection="1">
      <alignment horizontal="center" vertical="center" wrapText="1"/>
      <protection locked="0"/>
    </xf>
    <xf numFmtId="0" fontId="8" fillId="6" borderId="0" xfId="0" applyFont="1" applyFill="1" applyAlignment="1" applyProtection="1">
      <alignment horizontal="center" vertical="center"/>
      <protection locked="0"/>
    </xf>
    <xf numFmtId="0" fontId="8" fillId="10" borderId="0" xfId="0" applyFont="1" applyFill="1" applyAlignment="1" applyProtection="1">
      <alignment horizontal="center" vertical="center" wrapText="1"/>
      <protection locked="0"/>
    </xf>
    <xf numFmtId="0" fontId="6" fillId="0" borderId="0" xfId="0" applyFont="1" applyAlignment="1">
      <alignment vertical="top" wrapText="1"/>
    </xf>
    <xf numFmtId="0" fontId="8" fillId="0" borderId="0" xfId="0" applyFont="1" applyAlignment="1">
      <alignment horizontal="center" vertical="center" wrapText="1"/>
    </xf>
    <xf numFmtId="0" fontId="9" fillId="0" borderId="0" xfId="0" applyFont="1" applyAlignment="1" applyProtection="1">
      <alignment horizontal="center" vertical="center"/>
      <protection locked="0"/>
    </xf>
    <xf numFmtId="0" fontId="4" fillId="17" borderId="0" xfId="0" applyFont="1" applyFill="1" applyAlignment="1" applyProtection="1">
      <alignment horizontal="center" vertical="center" wrapText="1"/>
      <protection locked="0"/>
    </xf>
    <xf numFmtId="0" fontId="9" fillId="0" borderId="0" xfId="8" applyFont="1" applyFill="1" applyBorder="1" applyAlignment="1" applyProtection="1">
      <alignment horizontal="center" vertical="center" wrapText="1"/>
    </xf>
    <xf numFmtId="14" fontId="6" fillId="0" borderId="0" xfId="0" applyNumberFormat="1" applyFont="1" applyAlignment="1">
      <alignment vertical="center" wrapText="1"/>
    </xf>
    <xf numFmtId="0" fontId="12" fillId="0" borderId="0" xfId="2" applyFont="1" applyAlignment="1">
      <alignment vertical="center" wrapText="1"/>
    </xf>
    <xf numFmtId="0" fontId="7" fillId="0" borderId="0" xfId="0" applyFont="1" applyAlignment="1">
      <alignment horizontal="justify" vertical="center"/>
    </xf>
    <xf numFmtId="9" fontId="4" fillId="0" borderId="0" xfId="0" applyNumberFormat="1" applyFont="1" applyAlignment="1">
      <alignment horizontal="center" vertical="center"/>
    </xf>
    <xf numFmtId="0" fontId="9"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pplyProtection="1">
      <alignment vertical="center" wrapText="1"/>
      <protection locked="0"/>
    </xf>
    <xf numFmtId="0" fontId="12" fillId="0" borderId="0" xfId="0" applyFont="1" applyAlignment="1">
      <alignment vertical="center" wrapText="1"/>
    </xf>
    <xf numFmtId="0" fontId="8" fillId="0" borderId="0" xfId="0" applyFont="1" applyAlignment="1" applyProtection="1">
      <alignment vertical="center" wrapText="1"/>
      <protection locked="0"/>
    </xf>
    <xf numFmtId="0" fontId="14" fillId="0" borderId="0" xfId="2" applyFont="1" applyAlignment="1">
      <alignment vertical="center" wrapText="1"/>
    </xf>
    <xf numFmtId="0" fontId="8" fillId="0" borderId="0" xfId="0" applyFont="1" applyAlignment="1">
      <alignment vertical="center" wrapText="1"/>
    </xf>
    <xf numFmtId="0" fontId="4" fillId="19" borderId="0" xfId="0" applyFont="1" applyFill="1" applyAlignment="1" applyProtection="1">
      <alignment horizontal="center" vertical="center"/>
      <protection locked="0"/>
    </xf>
    <xf numFmtId="0" fontId="9" fillId="19" borderId="0" xfId="8" applyFont="1" applyFill="1" applyBorder="1" applyAlignment="1" applyProtection="1">
      <alignment horizontal="center" vertical="center" wrapText="1"/>
    </xf>
    <xf numFmtId="0" fontId="11" fillId="19" borderId="0" xfId="0" applyFont="1" applyFill="1" applyAlignment="1">
      <alignment horizontal="justify" vertical="top"/>
    </xf>
    <xf numFmtId="0" fontId="6" fillId="15" borderId="0" xfId="2" applyFont="1" applyFill="1" applyAlignment="1" applyProtection="1">
      <alignment horizontal="center" vertical="center"/>
      <protection locked="0"/>
    </xf>
    <xf numFmtId="0" fontId="4" fillId="19" borderId="0" xfId="0" applyFont="1" applyFill="1" applyAlignment="1" applyProtection="1">
      <alignment horizontal="center" vertical="center" wrapText="1"/>
      <protection locked="0"/>
    </xf>
    <xf numFmtId="0" fontId="6" fillId="19" borderId="0" xfId="2" applyFont="1" applyFill="1" applyAlignment="1" applyProtection="1">
      <alignment horizontal="justify" vertical="top" wrapText="1"/>
      <protection locked="0"/>
    </xf>
    <xf numFmtId="9" fontId="4" fillId="19" borderId="0" xfId="1" applyFont="1" applyFill="1" applyBorder="1" applyAlignment="1" applyProtection="1">
      <alignment horizontal="center" vertical="center"/>
      <protection locked="0"/>
    </xf>
    <xf numFmtId="14" fontId="4" fillId="19" borderId="0" xfId="0" applyNumberFormat="1" applyFont="1" applyFill="1" applyAlignment="1" applyProtection="1">
      <alignment horizontal="center" vertical="center"/>
      <protection locked="0"/>
    </xf>
    <xf numFmtId="2" fontId="4" fillId="19" borderId="0" xfId="0" applyNumberFormat="1" applyFont="1" applyFill="1" applyAlignment="1" applyProtection="1">
      <alignment horizontal="center" vertical="center"/>
      <protection locked="0"/>
    </xf>
    <xf numFmtId="9" fontId="4" fillId="19" borderId="0" xfId="0" applyNumberFormat="1" applyFont="1" applyFill="1" applyAlignment="1" applyProtection="1">
      <alignment horizontal="center" vertical="center"/>
      <protection locked="0"/>
    </xf>
    <xf numFmtId="0" fontId="11" fillId="19" borderId="0" xfId="2" applyFont="1" applyFill="1" applyAlignment="1" applyProtection="1">
      <alignment horizontal="justify" vertical="top" wrapText="1"/>
      <protection locked="0"/>
    </xf>
    <xf numFmtId="0" fontId="4" fillId="16" borderId="0" xfId="0" applyFont="1" applyFill="1"/>
    <xf numFmtId="165" fontId="6" fillId="15" borderId="0" xfId="5" applyNumberFormat="1" applyFont="1" applyFill="1" applyBorder="1" applyAlignment="1" applyProtection="1">
      <alignment horizontal="center" vertical="center"/>
      <protection locked="0"/>
    </xf>
    <xf numFmtId="0" fontId="9" fillId="19" borderId="0" xfId="2" applyFont="1" applyFill="1" applyAlignment="1" applyProtection="1">
      <alignment horizontal="justify" vertical="top" wrapText="1"/>
      <protection locked="0"/>
    </xf>
    <xf numFmtId="0" fontId="10" fillId="19" borderId="0" xfId="0" applyFont="1" applyFill="1" applyAlignment="1">
      <alignment horizontal="justify" vertical="top"/>
    </xf>
    <xf numFmtId="0" fontId="5" fillId="15" borderId="0" xfId="2" applyFont="1" applyFill="1" applyAlignment="1" applyProtection="1">
      <alignment horizontal="justify" vertical="top" wrapText="1"/>
      <protection locked="0"/>
    </xf>
    <xf numFmtId="0" fontId="10" fillId="16" borderId="0" xfId="2" applyFont="1" applyFill="1" applyAlignment="1" applyProtection="1">
      <alignment horizontal="justify" vertical="top" wrapText="1"/>
      <protection locked="0"/>
    </xf>
    <xf numFmtId="0" fontId="9" fillId="17" borderId="0" xfId="2" applyFont="1" applyFill="1" applyAlignment="1" applyProtection="1">
      <alignment horizontal="justify" vertical="top" wrapText="1"/>
      <protection locked="0"/>
    </xf>
    <xf numFmtId="0" fontId="6" fillId="19" borderId="0" xfId="0" applyFont="1" applyFill="1" applyAlignment="1">
      <alignment horizontal="justify" vertical="top"/>
    </xf>
    <xf numFmtId="0" fontId="4" fillId="15" borderId="0" xfId="0" applyFont="1" applyFill="1" applyAlignment="1" applyProtection="1">
      <alignment horizontal="center" vertical="center" wrapText="1"/>
      <protection locked="0"/>
    </xf>
    <xf numFmtId="0" fontId="4" fillId="15" borderId="0" xfId="0" applyFont="1" applyFill="1" applyAlignment="1" applyProtection="1">
      <alignment horizontal="center" vertical="top" wrapText="1"/>
      <protection locked="0"/>
    </xf>
    <xf numFmtId="0" fontId="4" fillId="0" borderId="0" xfId="0" applyFont="1" applyAlignment="1" applyProtection="1">
      <alignment horizontal="center" vertical="center" wrapText="1"/>
      <protection locked="0"/>
    </xf>
    <xf numFmtId="0" fontId="8" fillId="2" borderId="0" xfId="0" applyFont="1" applyFill="1" applyAlignment="1" applyProtection="1">
      <alignment horizontal="center" vertical="center"/>
      <protection locked="0"/>
    </xf>
    <xf numFmtId="0" fontId="8" fillId="2" borderId="0" xfId="0" applyFont="1" applyFill="1" applyAlignment="1" applyProtection="1">
      <alignment horizontal="center" vertical="center" wrapText="1"/>
      <protection locked="0"/>
    </xf>
    <xf numFmtId="0" fontId="8" fillId="3" borderId="0" xfId="0" applyFont="1" applyFill="1" applyAlignment="1" applyProtection="1">
      <alignment horizontal="center" vertical="center" wrapText="1"/>
      <protection locked="0"/>
    </xf>
    <xf numFmtId="0" fontId="8" fillId="3" borderId="0" xfId="0" applyFont="1" applyFill="1" applyAlignment="1" applyProtection="1">
      <alignment horizontal="center" vertical="center"/>
      <protection locked="0"/>
    </xf>
    <xf numFmtId="0" fontId="4" fillId="19" borderId="0" xfId="0" applyFont="1" applyFill="1" applyAlignment="1" applyProtection="1">
      <alignment horizontal="center" vertical="center" wrapText="1"/>
      <protection locked="0"/>
    </xf>
    <xf numFmtId="0" fontId="8" fillId="9" borderId="0" xfId="0" applyFont="1" applyFill="1" applyAlignment="1" applyProtection="1">
      <alignment horizontal="center" vertical="center" wrapText="1"/>
      <protection locked="0"/>
    </xf>
    <xf numFmtId="0" fontId="8" fillId="10" borderId="0" xfId="0" applyFont="1" applyFill="1" applyAlignment="1" applyProtection="1">
      <alignment horizontal="center" vertical="center" wrapText="1"/>
      <protection locked="0"/>
    </xf>
    <xf numFmtId="0" fontId="8" fillId="8" borderId="0" xfId="0" applyFont="1" applyFill="1" applyAlignment="1" applyProtection="1">
      <alignment horizontal="center" vertical="center" wrapText="1"/>
      <protection locked="0"/>
    </xf>
    <xf numFmtId="0" fontId="8" fillId="5"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4" fillId="13" borderId="0" xfId="0" applyFont="1" applyFill="1" applyAlignment="1" applyProtection="1">
      <alignment horizontal="center" vertical="center" wrapText="1"/>
      <protection locked="0"/>
    </xf>
    <xf numFmtId="0" fontId="8" fillId="7" borderId="0" xfId="0" applyFont="1" applyFill="1" applyAlignment="1" applyProtection="1">
      <alignment horizontal="center" vertical="center" wrapText="1"/>
      <protection locked="0"/>
    </xf>
    <xf numFmtId="0" fontId="8" fillId="11" borderId="0" xfId="0" applyFont="1" applyFill="1" applyAlignment="1" applyProtection="1">
      <alignment horizontal="center" vertical="center"/>
      <protection locked="0"/>
    </xf>
    <xf numFmtId="0" fontId="8" fillId="6" borderId="0" xfId="0" applyFont="1" applyFill="1" applyAlignment="1" applyProtection="1">
      <alignment horizontal="center" vertical="center"/>
      <protection locked="0"/>
    </xf>
    <xf numFmtId="0" fontId="4" fillId="0" borderId="0" xfId="0" applyFont="1" applyAlignment="1" applyProtection="1">
      <alignment horizontal="center" vertical="center"/>
      <protection locked="0"/>
    </xf>
    <xf numFmtId="0" fontId="8" fillId="7" borderId="0" xfId="0" applyFont="1" applyFill="1" applyAlignment="1" applyProtection="1">
      <alignment horizontal="center" vertical="center"/>
      <protection locked="0"/>
    </xf>
  </cellXfs>
  <cellStyles count="9">
    <cellStyle name="Hipervínculo" xfId="8" builtinId="8"/>
    <cellStyle name="Millares 2" xfId="5" xr:uid="{00000000-0005-0000-0000-000001000000}"/>
    <cellStyle name="Normal" xfId="0" builtinId="0"/>
    <cellStyle name="Normal 2" xfId="2" xr:uid="{00000000-0005-0000-0000-000003000000}"/>
    <cellStyle name="Normal 2 2" xfId="4" xr:uid="{00000000-0005-0000-0000-000004000000}"/>
    <cellStyle name="Normal 3" xfId="7" xr:uid="{00000000-0005-0000-0000-000005000000}"/>
    <cellStyle name="Normal 4" xfId="3" xr:uid="{00000000-0005-0000-0000-000006000000}"/>
    <cellStyle name="Porcentaje" xfId="1" builtinId="5"/>
    <cellStyle name="Porcentaje 2" xfId="6" xr:uid="{00000000-0005-0000-0000-000008000000}"/>
  </cellStyles>
  <dxfs count="168">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colors>
    <mruColors>
      <color rgb="FF00FF99"/>
      <color rgb="FF00FFFF"/>
      <color rgb="FFFF6600"/>
      <color rgb="FFCCFFCC"/>
      <color rgb="FF99FFCC"/>
      <color rgb="FFFF7C80"/>
      <color rgb="FFFFCC66"/>
      <color rgb="FFEE5612"/>
      <color rgb="FFCCFFFF"/>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uspar\Desktop\Seguimiento%20Planes%20de%20Mejoramiento\INVENTARIO%20PROCEDIMIENTOS%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uis%20Carlos\Downloads\Copia%20de%20INVENTARIO%20PROCEDIMIENTOS%20201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dimientos Publicar"/>
    </sheetNames>
    <sheetDataSet>
      <sheetData sheetId="0" refreshError="1">
        <row r="6">
          <cell r="C6" t="str">
            <v>PLAN ESTRATEGICO</v>
          </cell>
          <cell r="D6" t="str">
            <v>PRO332-187-7</v>
          </cell>
          <cell r="E6" t="str">
            <v>GERENCIA</v>
          </cell>
        </row>
        <row r="7">
          <cell r="C7" t="str">
            <v>PLANEACION DE RECURSOS FINANCIEROS</v>
          </cell>
          <cell r="D7" t="str">
            <v>PRO310-188-8</v>
          </cell>
          <cell r="E7" t="str">
            <v>GERENCIA</v>
          </cell>
        </row>
        <row r="8">
          <cell r="C8" t="str">
            <v xml:space="preserve"> FORMULACION PROYECTO DE INVERSION</v>
          </cell>
          <cell r="D8" t="str">
            <v>PRO332-189-7</v>
          </cell>
          <cell r="E8" t="str">
            <v>GERENCIA</v>
          </cell>
        </row>
        <row r="9">
          <cell r="C9" t="str">
            <v>ADMINISTRACIÓN DEL RIESGO</v>
          </cell>
          <cell r="D9" t="str">
            <v>PRO-102-256-7</v>
          </cell>
          <cell r="E9" t="str">
            <v>GERENCIA</v>
          </cell>
        </row>
        <row r="10">
          <cell r="C10" t="str">
            <v>GESTIÓN DE COMUNICACIONES</v>
          </cell>
          <cell r="D10" t="str">
            <v xml:space="preserve">PRO440-156-7     </v>
          </cell>
          <cell r="E10" t="str">
            <v>SUB GERENCIA COMERCIAL</v>
          </cell>
        </row>
        <row r="11">
          <cell r="C11" t="str">
            <v xml:space="preserve">MATRIZ DE COMUNICACIONES </v>
          </cell>
          <cell r="D11" t="str">
            <v>PRO104-208-8</v>
          </cell>
          <cell r="E11" t="str">
            <v>SUB GERENCIA COMERCIAL</v>
          </cell>
        </row>
        <row r="12">
          <cell r="C12" t="str">
            <v>PROCEDIMIENTO RENDICIÓN DE CUENTAS</v>
          </cell>
          <cell r="D12" t="str">
            <v>PRO332-341-1</v>
          </cell>
          <cell r="E12" t="str">
            <v>SUB GERENCIA COMERCIAL</v>
          </cell>
        </row>
        <row r="13">
          <cell r="C13" t="str">
            <v>EXPLOTACIÓN DE JUEGOS DE SUERTE Y AZAR</v>
          </cell>
          <cell r="D13" t="str">
            <v>PRO420-115-7</v>
          </cell>
          <cell r="E13" t="str">
            <v>SUB GERENCIA COMERCIAL</v>
          </cell>
        </row>
        <row r="14">
          <cell r="C14" t="str">
            <v>PROCEDIMIENTO AUTORIZACIÓN Y EMISIÓN DE CONCEPTO</v>
          </cell>
          <cell r="D14" t="str">
            <v>PRO420-191-9</v>
          </cell>
          <cell r="E14" t="str">
            <v>SUB GERENCIA COMERCIAL</v>
          </cell>
        </row>
        <row r="15">
          <cell r="C15" t="str">
            <v>PROCEDIMIENTO FACTURACIÓN DE INSTRUMENTOS DE JUEGO</v>
          </cell>
          <cell r="D15" t="str">
            <v>PRO420-193-8</v>
          </cell>
          <cell r="E15" t="str">
            <v>SUB GERENCIA COMERCIAL</v>
          </cell>
        </row>
        <row r="16">
          <cell r="C16" t="str">
            <v>PROCEDIMIENTO ASIGNACIÓN Y DISTRIBUCIÓN DE BILLETERIA</v>
          </cell>
          <cell r="D16" t="str">
            <v>PRO410-199-8</v>
          </cell>
          <cell r="E16" t="str">
            <v>SUB GERENCIA COMERCIAL</v>
          </cell>
        </row>
        <row r="17">
          <cell r="C17" t="str">
            <v>PROCEDIMIENTO APROBACIÓN BILLETE</v>
          </cell>
          <cell r="D17" t="str">
            <v>PRO410-200-8</v>
          </cell>
          <cell r="E17" t="str">
            <v>SUB GERENCIA COMERCIAL</v>
          </cell>
        </row>
        <row r="18">
          <cell r="C18" t="str">
            <v>PROCEDIMIENTO CONTROL DE BILLETERIA NO VENDIDA</v>
          </cell>
          <cell r="D18" t="str">
            <v>PRO410-201-8</v>
          </cell>
          <cell r="E18" t="str">
            <v>SUB GERENCIA COMERCIAL</v>
          </cell>
        </row>
        <row r="19">
          <cell r="C19" t="str">
            <v>PROCEDIMIENTO DEFINICIÓN DEL PLAN DE PREMIOS</v>
          </cell>
          <cell r="D19" t="str">
            <v>PRO410-202-6</v>
          </cell>
          <cell r="E19" t="str">
            <v>SUB GERENCIA COMERCIAL</v>
          </cell>
        </row>
        <row r="20">
          <cell r="C20" t="str">
            <v>PROCEDIMIENTO PLANIFICACIÓN SORTEO</v>
          </cell>
          <cell r="D20" t="str">
            <v>PRO410-203-8</v>
          </cell>
          <cell r="E20" t="str">
            <v>SUB GERENCIA COMERCIAL</v>
          </cell>
        </row>
        <row r="21">
          <cell r="C21" t="str">
            <v>PROCEDIMIENTO REALIZACIÓN SORTEO LOTERÍA</v>
          </cell>
          <cell r="D21" t="str">
            <v>PRO410-204-9</v>
          </cell>
          <cell r="E21" t="str">
            <v>SUB GERENCIA COMERCIAL</v>
          </cell>
        </row>
        <row r="22">
          <cell r="C22" t="str">
            <v>PROCEDIMIENTO PROCESAMIENTO Y DIVULGACIÓN DE RESULTADOS</v>
          </cell>
          <cell r="D22" t="str">
            <v>PRO410-205-8</v>
          </cell>
          <cell r="E22" t="str">
            <v>SUB GERENCIA COMERCIAL</v>
          </cell>
        </row>
        <row r="23">
          <cell r="C23" t="str">
            <v>PROCEDIMIENTO LECTURA DE PREMIOS</v>
          </cell>
          <cell r="D23" t="str">
            <v>PRO410-206-9</v>
          </cell>
          <cell r="E23" t="str">
            <v>SUB GERENCIA COMERCIAL</v>
          </cell>
        </row>
        <row r="24">
          <cell r="C24" t="str">
            <v>PROCEDIMIENTO PROMOCIONALES LOTERÍA</v>
          </cell>
          <cell r="D24" t="str">
            <v>PRO410-302-3</v>
          </cell>
          <cell r="E24" t="str">
            <v>SUB GERENCIA COMERCIAL</v>
          </cell>
        </row>
        <row r="25">
          <cell r="C25" t="str">
            <v>PROCEDIMIENTO REVISIÓN Y MANTENIMIENTO DE EQUIPOS DE SORTEO</v>
          </cell>
          <cell r="D25" t="str">
            <v>PRO410-237-8</v>
          </cell>
          <cell r="E25" t="str">
            <v>SUB GERENCIA COMERCIAL</v>
          </cell>
        </row>
        <row r="26">
          <cell r="C26" t="str">
            <v>ELABORACIÓN PLAN DE MERCADEO</v>
          </cell>
          <cell r="D26" t="str">
            <v xml:space="preserve">PRO440-215-8 </v>
          </cell>
          <cell r="E26" t="str">
            <v>SUB GERENCIA COMERCIAL</v>
          </cell>
        </row>
        <row r="27">
          <cell r="C27" t="str">
            <v>INSCRIPCIÓN Y REGISTRO DE DISTRIBUIDORES</v>
          </cell>
          <cell r="D27" t="str">
            <v>PRO410-342-2</v>
          </cell>
          <cell r="E27" t="str">
            <v>SUB GERENCIA COMERCIAL</v>
          </cell>
        </row>
        <row r="28">
          <cell r="C28" t="str">
            <v xml:space="preserve">LICITACIÓN PÚBLICA </v>
          </cell>
          <cell r="D28" t="str">
            <v>PRO-103-234-7</v>
          </cell>
          <cell r="E28" t="str">
            <v>SUB GERENCIA COMERCIAL</v>
          </cell>
        </row>
        <row r="29">
          <cell r="C29" t="str">
            <v>GESTIÓN DE RECAUDO</v>
          </cell>
          <cell r="D29" t="str">
            <v>PRO310-338-1</v>
          </cell>
          <cell r="E29" t="str">
            <v>SECRETARIA GENERAL</v>
          </cell>
        </row>
        <row r="30">
          <cell r="C30" t="str">
            <v>PROCEDIMIENTO GESTIÓN DE CARTERA</v>
          </cell>
          <cell r="D30" t="str">
            <v>PRO310-244-8</v>
          </cell>
          <cell r="E30" t="str">
            <v>SECRETARIA GENERAL</v>
          </cell>
        </row>
        <row r="31">
          <cell r="C31" t="str">
            <v>PROCEDIMIENTO COBRO COACTIVO</v>
          </cell>
          <cell r="D31" t="str">
            <v>PRO103-229-8</v>
          </cell>
          <cell r="E31" t="str">
            <v>SECRETARIA GENERAL</v>
          </cell>
        </row>
        <row r="32">
          <cell r="C32" t="str">
            <v>CONTROL INSPECCIÓN Y FSICALIZACIÓN</v>
          </cell>
          <cell r="D32" t="str">
            <v>PRO420-336-1</v>
          </cell>
          <cell r="E32" t="str">
            <v>SUB GERENCIA COMERCIAL</v>
          </cell>
        </row>
        <row r="33">
          <cell r="C33" t="str">
            <v>PROCEDIMIENTO CONTROL Y SEGUIMIENTO JUEGOS DE SUERTE Y AZAR</v>
          </cell>
          <cell r="D33" t="str">
            <v>PRO420-194-8</v>
          </cell>
          <cell r="E33" t="str">
            <v>SUB GERENCIA COMERCIAL</v>
          </cell>
        </row>
        <row r="34">
          <cell r="C34" t="str">
            <v>PROCEDIMIENTO CONTROL Y SEGUIMIENTO A LA OPERACIÓN DE RIFAS Y JUEGOS PROMOCIONALES</v>
          </cell>
          <cell r="D34" t="str">
            <v>PRO420-192-9</v>
          </cell>
          <cell r="E34" t="str">
            <v>SUB GERENCIA COMERCIAL</v>
          </cell>
        </row>
        <row r="35">
          <cell r="C35" t="str">
            <v>PROCEDIMIENTO IDENTIFICACIÓN DE GANADORES Y REPORTE DE GANADORES DE PREMIOS IGUALES O MAYORES A 5 MILLONES.</v>
          </cell>
          <cell r="D35" t="str">
            <v>PRO-310-291-2</v>
          </cell>
          <cell r="E35" t="str">
            <v>SUB GERENCIA COMERCIAL</v>
          </cell>
        </row>
        <row r="36">
          <cell r="C36" t="str">
            <v>PROCEDIMIENTO GESTION DE DERECHOS DE EXPLOTACION</v>
          </cell>
          <cell r="D36" t="str">
            <v>PRO-420-195-8</v>
          </cell>
          <cell r="E36" t="str">
            <v>SUB GERENCIA COMERCIAL</v>
          </cell>
        </row>
        <row r="37">
          <cell r="C37" t="str">
            <v>PROCEDIMIENTO PLANEACIÓN Y CONTROL SORTEOS</v>
          </cell>
          <cell r="D37" t="str">
            <v>PRO-420-196-8</v>
          </cell>
          <cell r="E37" t="str">
            <v>SUB GERENCIA COMERCIAL</v>
          </cell>
        </row>
        <row r="38">
          <cell r="C38" t="str">
            <v>PROCEDIMIENTO PROTOCOLO SORTEOS AUTORIZADOS AL CONCESIONARIO DE APUESTAS PERMANENTES.</v>
          </cell>
          <cell r="D38" t="str">
            <v>PRO420-197-7</v>
          </cell>
          <cell r="E38" t="str">
            <v>SUB GERENCIA COMERCIAL</v>
          </cell>
        </row>
        <row r="39">
          <cell r="C39" t="str">
            <v>PROCEDIMIENTO IDENTIFICACIÓN Y REPORTES DE SEÑALES DE ALERTA SIPLAFT</v>
          </cell>
          <cell r="D39" t="str">
            <v>PRO-400-289-2</v>
          </cell>
          <cell r="E39" t="str">
            <v>SUB GERENCIA COMERCIAL</v>
          </cell>
        </row>
        <row r="40">
          <cell r="C40" t="str">
            <v>ATENCIÓN Y SERVICIO AL CLIENTE</v>
          </cell>
          <cell r="D40" t="str">
            <v>PRO104-335-1</v>
          </cell>
          <cell r="E40" t="str">
            <v>SUB GERENCIA COMERCIAL</v>
          </cell>
        </row>
        <row r="41">
          <cell r="C41" t="str">
            <v>ATENCIÓN A SOLICITUDES, PETICIONES, QUEJAS Y RECLAMOS</v>
          </cell>
          <cell r="D41" t="str">
            <v>PRO104-207-9</v>
          </cell>
          <cell r="E41" t="str">
            <v>SUB GERENCIA COMERCIAL</v>
          </cell>
        </row>
        <row r="42">
          <cell r="C42" t="str">
            <v>MEDICIÓN DE LA SATISFACCIÓN DEL CLIENTE</v>
          </cell>
          <cell r="D42" t="str">
            <v>PRO104-261-8</v>
          </cell>
          <cell r="E42" t="str">
            <v>SUB GERENCIA COMERCIAL</v>
          </cell>
        </row>
        <row r="43">
          <cell r="C43" t="str">
            <v>GESTIÓN DE TALENTO HUMANO</v>
          </cell>
          <cell r="D43" t="str">
            <v>PRO320-157-7</v>
          </cell>
          <cell r="E43" t="str">
            <v>SECRETARIA GENERAL</v>
          </cell>
        </row>
        <row r="44">
          <cell r="C44" t="str">
            <v>PROCEDIMIENTO ADMINISTRACIÓN DE PLANTA DE PERSONAL Y HOJAS DE VIDA</v>
          </cell>
          <cell r="D44" t="str">
            <v>PRO320-217-7</v>
          </cell>
          <cell r="E44" t="str">
            <v>SECRETARIA GENERAL</v>
          </cell>
        </row>
        <row r="45">
          <cell r="C45" t="str">
            <v>PROCEDIMIENTO CONVOCATORIA, SELECCIÓN Y VINCULACIÓN DE PERSONAL</v>
          </cell>
          <cell r="D45" t="str">
            <v>PRO320-218-7</v>
          </cell>
          <cell r="E45" t="str">
            <v>SECRETARIA GENERAL</v>
          </cell>
        </row>
        <row r="46">
          <cell r="C46" t="str">
            <v>PROCEDIMIENTO INDUCCIÓN Y REINDUCCIÓN</v>
          </cell>
          <cell r="D46" t="str">
            <v>PRO320-219-7</v>
          </cell>
          <cell r="E46" t="str">
            <v>SECRETARIA GENERAL</v>
          </cell>
        </row>
        <row r="47">
          <cell r="C47" t="str">
            <v>PROCEDIMIENTO GESTIÓN DE SITUACIONES ADMINISTRATIVAS</v>
          </cell>
          <cell r="D47" t="str">
            <v>PRO320-220-7</v>
          </cell>
          <cell r="E47" t="str">
            <v>SECRETARIA GENERAL</v>
          </cell>
        </row>
        <row r="48">
          <cell r="C48" t="str">
            <v>PROCEDIMIENTO LIQUIDACIÓN DE NOMINA</v>
          </cell>
          <cell r="D48" t="str">
            <v>PRO320-221-7</v>
          </cell>
          <cell r="E48" t="str">
            <v>SECRETARIA GENERAL</v>
          </cell>
        </row>
        <row r="49">
          <cell r="C49" t="str">
            <v>PROCEDIMIENTO CAPACITACIÓN Y FORMACIÓN</v>
          </cell>
          <cell r="D49" t="str">
            <v>PRO320-223-8</v>
          </cell>
          <cell r="E49" t="str">
            <v>SECRETARIA GENERAL</v>
          </cell>
        </row>
        <row r="50">
          <cell r="C50" t="str">
            <v>PROCEDIMIENTO GESTIÓN DE CALIDAD DE VIDA LABORAL</v>
          </cell>
          <cell r="D50" t="str">
            <v>PRO320-224-8</v>
          </cell>
          <cell r="E50" t="str">
            <v>SECRETARIA GENERAL</v>
          </cell>
        </row>
        <row r="51">
          <cell r="C51" t="str">
            <v>PROCEDIMIENTO DESVINCULACIÓN DE PERSONAL</v>
          </cell>
          <cell r="D51" t="str">
            <v>PRO320-225-8</v>
          </cell>
          <cell r="E51" t="str">
            <v>SECRETARIA GENERAL</v>
          </cell>
        </row>
        <row r="52">
          <cell r="C52" t="str">
            <v>GESTIÓN FINANCIERA Y CONTABLE</v>
          </cell>
          <cell r="D52" t="str">
            <v>PRO310-160-6</v>
          </cell>
          <cell r="E52" t="str">
            <v>SECRETARIA GENERAL</v>
          </cell>
        </row>
        <row r="53">
          <cell r="C53" t="str">
            <v>PROCEDIMIENTO EJECUCIÓN Y CONTROL PRESUPUESTAL</v>
          </cell>
          <cell r="D53" t="str">
            <v>PRO-310-245-8</v>
          </cell>
          <cell r="E53" t="str">
            <v>SECRETARIA GENERAL</v>
          </cell>
        </row>
        <row r="54">
          <cell r="C54" t="str">
            <v>PROCEDIMIENTO GESTIÓN DE EGRESOS</v>
          </cell>
          <cell r="D54" t="str">
            <v>PRO-310-246-8</v>
          </cell>
          <cell r="E54" t="str">
            <v>SECRETARIA GENERAL</v>
          </cell>
        </row>
        <row r="55">
          <cell r="C55" t="str">
            <v xml:space="preserve">PROCEDIMIENTO GESTIÓN DE INGRESOS  </v>
          </cell>
          <cell r="D55" t="str">
            <v>PRO-310-247-7</v>
          </cell>
          <cell r="E55" t="str">
            <v>SECRETARIA GENERAL</v>
          </cell>
        </row>
        <row r="56">
          <cell r="C56" t="str">
            <v>PROCEDIMIENTO PREPARACIÓN DE DECLARACIONES TRIBUTARIAS</v>
          </cell>
          <cell r="D56" t="str">
            <v>PRO-310-248-8</v>
          </cell>
          <cell r="E56" t="str">
            <v>SECRETARIA GENERAL</v>
          </cell>
        </row>
        <row r="57">
          <cell r="C57" t="str">
            <v>PROCEDIMIENTO GESTIÓN DE LA SOSTENIBILIDAD DE LA INFORMACIÓN FINANCIERA Y ESTADOS FINANCIEROS</v>
          </cell>
          <cell r="D57" t="str">
            <v>PRO-310-249-8</v>
          </cell>
          <cell r="E57" t="str">
            <v>SECRETARIA GENERAL</v>
          </cell>
        </row>
        <row r="58">
          <cell r="C58" t="str">
            <v>PROCEDIMIENTO PREPARACIÓN DE INFORMACIÓN EXÓGENA</v>
          </cell>
          <cell r="D58" t="str">
            <v>PRO-310-250-7</v>
          </cell>
          <cell r="E58" t="str">
            <v>SECRETARIA GENERAL</v>
          </cell>
        </row>
        <row r="59">
          <cell r="C59" t="str">
            <v>PROCEDIMIENTO ELABORACIÓN DE ORDEN DE PAGO</v>
          </cell>
          <cell r="D59" t="str">
            <v>PRO-310-251-8</v>
          </cell>
          <cell r="E59" t="str">
            <v>SECRETARIA GENERAL</v>
          </cell>
        </row>
        <row r="60">
          <cell r="C60" t="str">
            <v>PROCEDIMIENTO CONCILIACIÓN BANCARIA</v>
          </cell>
          <cell r="D60" t="str">
            <v>PRO-310-252-8</v>
          </cell>
          <cell r="E60" t="str">
            <v>SECRETARIA GENERAL</v>
          </cell>
        </row>
        <row r="61">
          <cell r="C61" t="str">
            <v>PROCEDIMIENTO ADMINSTRACION CAJA MENOR</v>
          </cell>
          <cell r="D61" t="str">
            <v>PRO-330-232-8</v>
          </cell>
          <cell r="E61" t="str">
            <v>SECRETARIA GENERAL</v>
          </cell>
        </row>
        <row r="62">
          <cell r="C62" t="str">
            <v>PROCEDIMIENTO LIQUIDACION, DECLARACION Y PAGO DEL IMPUESTO DE LOTERIAS FORANEAS</v>
          </cell>
          <cell r="D62" t="str">
            <v>PRO-310-339-1</v>
          </cell>
          <cell r="E62" t="str">
            <v>SECRETARIA GENERAL</v>
          </cell>
        </row>
        <row r="63">
          <cell r="C63" t="str">
            <v>GESTIÓN DE BIENES Y SERVICIOS</v>
          </cell>
          <cell r="D63" t="str">
            <v>PRO330-159-7</v>
          </cell>
          <cell r="E63" t="str">
            <v>SECRETARIA GENERAL</v>
          </cell>
        </row>
        <row r="64">
          <cell r="C64" t="str">
            <v>PROCEDIMIENTO ELABORACIÓN PLAN ANUAL DE ADQUISIONES</v>
          </cell>
          <cell r="D64" t="str">
            <v>PRO330-236-9</v>
          </cell>
          <cell r="E64" t="str">
            <v>SECRETARIA GENERAL</v>
          </cell>
        </row>
        <row r="65">
          <cell r="C65" t="str">
            <v>PROCEDIMIENTO CONTRATACIÓN POR INVITACIÓN ABIERTA</v>
          </cell>
          <cell r="D65" t="str">
            <v>PRO103-233-8</v>
          </cell>
          <cell r="E65" t="str">
            <v>SECRETARIA GENERAL</v>
          </cell>
        </row>
        <row r="66">
          <cell r="C66" t="str">
            <v>PROCEDIMIENTO CONTRATACIÓN POR INVITACIÓN-DIRECTA</v>
          </cell>
          <cell r="D66" t="str">
            <v>PRO103-383-1</v>
          </cell>
          <cell r="E66" t="str">
            <v>SECRETARIA GENERAL</v>
          </cell>
        </row>
        <row r="67">
          <cell r="C67" t="str">
            <v>PROCEDIMIENTO CONTRATACIÓN POR INVITACIÓN PRIVADA</v>
          </cell>
          <cell r="D67" t="str">
            <v>PRO103-384-1</v>
          </cell>
          <cell r="E67" t="str">
            <v>SECRETARIA GENERAL</v>
          </cell>
        </row>
        <row r="68">
          <cell r="C68" t="str">
            <v>PROCEDIMIENTO SEGUIMIENTO CONTRACTUAL</v>
          </cell>
          <cell r="D68" t="str">
            <v>PRO103-235-8</v>
          </cell>
          <cell r="E68" t="str">
            <v>SECRETARIA GENERAL</v>
          </cell>
        </row>
        <row r="69">
          <cell r="C69" t="str">
            <v>PROCEDIMIENTO ADMINISTRACIÓN DE BIENES Y/O ELEMENTOS DEVOLUTIVOS DE CONSUMO</v>
          </cell>
          <cell r="D69" t="str">
            <v>PRO-330-238-8</v>
          </cell>
          <cell r="E69" t="str">
            <v>SECRETARIA GENERAL</v>
          </cell>
        </row>
        <row r="70">
          <cell r="C70" t="str">
            <v>PROCEDIMIENTO BAJA DE BIENES</v>
          </cell>
          <cell r="D70" t="str">
            <v>PRO-330-239-8</v>
          </cell>
          <cell r="E70" t="str">
            <v>SECRETARIA GENERAL</v>
          </cell>
        </row>
        <row r="71">
          <cell r="C71" t="str">
            <v>PROCEDIMIENTO INVENTARIO</v>
          </cell>
          <cell r="D71" t="str">
            <v>PRO-330-240-8</v>
          </cell>
          <cell r="E71" t="str">
            <v>SECRETARIA GENERAL</v>
          </cell>
        </row>
        <row r="72">
          <cell r="C72" t="str">
            <v>GESTIÓN DOCUMENTAL</v>
          </cell>
          <cell r="D72" t="str">
            <v>PRO330-337-1</v>
          </cell>
          <cell r="E72" t="str">
            <v>SECRETARIA GENERAL</v>
          </cell>
        </row>
        <row r="73">
          <cell r="C73" t="str">
            <v>PROCEDIMIENTO ADMINISTRACIÓN DE COMUNICACIONES RECIBIDAS Y OFICIALES</v>
          </cell>
          <cell r="D73" t="str">
            <v>PRO-440-210-8</v>
          </cell>
          <cell r="E73" t="str">
            <v>SECRETARIA GENERAL</v>
          </cell>
        </row>
        <row r="74">
          <cell r="C74" t="str">
            <v>PROCEDIMIENTO CONTROL DE DOCUMENTOS</v>
          </cell>
          <cell r="D74" t="str">
            <v>PRO-332-212-7</v>
          </cell>
          <cell r="E74" t="str">
            <v>SECRETARIA GENERAL</v>
          </cell>
        </row>
        <row r="75">
          <cell r="C75" t="str">
            <v>PROCEDIMIENTO GESTIÓN DE ARCHIVO</v>
          </cell>
          <cell r="D75" t="str">
            <v>PRO-330-213-8</v>
          </cell>
          <cell r="E75" t="str">
            <v>SECRETARIA GENERAL</v>
          </cell>
        </row>
        <row r="76">
          <cell r="C76" t="str">
            <v>GESTIÓN DE LAS TECNOLOGÍAS Y LA INFORMACIÓN</v>
          </cell>
          <cell r="D76" t="str">
            <v>PRO202-166-3</v>
          </cell>
          <cell r="E76" t="str">
            <v>SECRETARIA GENERAL</v>
          </cell>
        </row>
        <row r="77">
          <cell r="C77" t="str">
            <v>PROCEDIMIENTO ADMINISTRACIÓN DEL SISTEMA</v>
          </cell>
          <cell r="D77" t="str">
            <v>PRO340-241-8</v>
          </cell>
          <cell r="E77" t="str">
            <v>SECRETARIA GENERAL</v>
          </cell>
        </row>
        <row r="78">
          <cell r="C78" t="str">
            <v>PROCEDIMIENTO SOPORTE TÉCNICO DE HARDWARE Y SOFTWARE</v>
          </cell>
          <cell r="D78" t="str">
            <v>PRO340-242-8</v>
          </cell>
          <cell r="E78" t="str">
            <v>SECRETARIA GENERAL</v>
          </cell>
        </row>
        <row r="79">
          <cell r="C79" t="str">
            <v>PROCEDIMIENTO COORDINACIÓN DE PROYECTOS DE DESARROLLO</v>
          </cell>
          <cell r="D79" t="str">
            <v>PRO340-243-8</v>
          </cell>
          <cell r="E79" t="str">
            <v>SECRETARIA GENERAL</v>
          </cell>
        </row>
        <row r="80">
          <cell r="C80" t="str">
            <v>PROCEDIMIENTO GESTIÓN DE BACK UP</v>
          </cell>
          <cell r="D80" t="str">
            <v>PRO202-211-8</v>
          </cell>
          <cell r="E80" t="str">
            <v>SECRETARIA GENERAL</v>
          </cell>
        </row>
        <row r="81">
          <cell r="C81" t="str">
            <v>GESTIÓN JURÍDICA</v>
          </cell>
          <cell r="D81" t="str">
            <v>PRO 103-158-7</v>
          </cell>
          <cell r="E81" t="str">
            <v>SECRETARIA GENERAL</v>
          </cell>
        </row>
        <row r="82">
          <cell r="C82" t="str">
            <v>PROCEDIMIENTO EMISIÓN DE CONCEPTOS JURÍDICOS</v>
          </cell>
          <cell r="D82" t="str">
            <v>PRO103-226-8</v>
          </cell>
          <cell r="E82" t="str">
            <v>SECRETARIA GENERAL</v>
          </cell>
        </row>
        <row r="83">
          <cell r="C83" t="str">
            <v>PROCEDIMIENTO EXPEDICIÓN DE RESOLUCIONES</v>
          </cell>
          <cell r="D83" t="str">
            <v>PRO103-227-8</v>
          </cell>
          <cell r="E83" t="str">
            <v>SECRETARIA GENERAL</v>
          </cell>
        </row>
        <row r="84">
          <cell r="C84" t="str">
            <v>PROCEDIMIENTO GESTIÓN JUDICIAL</v>
          </cell>
          <cell r="D84" t="str">
            <v>PRO103-231-8</v>
          </cell>
          <cell r="E84" t="str">
            <v>SECRETARIA GENERAL</v>
          </cell>
        </row>
        <row r="85">
          <cell r="C85" t="str">
            <v>DECLARACIÓN DE INCUMPLIMIENTO TOTAL O PARCIAL PÓLIZA DE CUMPLIMIENTO ANTE ENTIDADES PUBLICAS CON RÉGIMEN PRIVADO DE CONTRATACIÓN  Y CDT</v>
          </cell>
          <cell r="D85" t="str">
            <v>PRO103-385-1</v>
          </cell>
          <cell r="E85" t="str">
            <v>SECRETARIA GENERAL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dimientos Publicar"/>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K173"/>
  <sheetViews>
    <sheetView tabSelected="1" zoomScale="64" zoomScaleNormal="64" workbookViewId="0">
      <pane xSplit="12" ySplit="2" topLeftCell="M3" activePane="bottomRight" state="frozen"/>
      <selection pane="bottomRight" activeCell="I5" sqref="I5"/>
      <selection pane="bottomLeft" activeCell="A3" sqref="A3"/>
      <selection pane="topRight" activeCell="M1" sqref="M1"/>
    </sheetView>
  </sheetViews>
  <sheetFormatPr defaultColWidth="11.42578125" defaultRowHeight="69" customHeight="1" outlineLevelCol="1"/>
  <cols>
    <col min="1" max="7" width="11.42578125" style="1" customWidth="1" outlineLevel="1"/>
    <col min="8" max="8" width="9.42578125" style="1" customWidth="1"/>
    <col min="9" max="9" width="9.7109375" style="1" customWidth="1"/>
    <col min="10" max="11" width="11.42578125" style="1" customWidth="1"/>
    <col min="12" max="22" width="11.42578125" style="1"/>
    <col min="23" max="23" width="12" style="1" customWidth="1"/>
    <col min="24" max="24" width="11.28515625" style="1" customWidth="1"/>
    <col min="25" max="31" width="11.42578125" style="1"/>
    <col min="32" max="33" width="12.85546875" style="1" customWidth="1"/>
    <col min="34" max="51" width="11.42578125" style="1" customWidth="1"/>
    <col min="52" max="59" width="11.42578125" style="1" customWidth="1" outlineLevel="1"/>
    <col min="60" max="16384" width="11.42578125" style="1"/>
  </cols>
  <sheetData>
    <row r="1" spans="1:63" ht="15" customHeight="1">
      <c r="A1" s="145" t="s">
        <v>0</v>
      </c>
      <c r="B1" s="145"/>
      <c r="C1" s="145"/>
      <c r="D1" s="145"/>
      <c r="E1" s="145"/>
      <c r="F1" s="145"/>
      <c r="G1" s="145"/>
      <c r="H1" s="145"/>
      <c r="I1" s="145"/>
      <c r="J1" s="148" t="s">
        <v>1</v>
      </c>
      <c r="K1" s="148"/>
      <c r="L1" s="148"/>
      <c r="M1" s="148"/>
      <c r="N1" s="148"/>
      <c r="O1" s="148"/>
      <c r="P1" s="148"/>
      <c r="Q1" s="148"/>
      <c r="R1" s="148"/>
      <c r="S1" s="148"/>
      <c r="T1" s="148"/>
      <c r="U1" s="148"/>
      <c r="V1" s="148"/>
      <c r="W1" s="148"/>
      <c r="X1" s="148"/>
      <c r="Y1" s="154" t="s">
        <v>2</v>
      </c>
      <c r="Z1" s="154"/>
      <c r="AA1" s="154"/>
      <c r="AB1" s="154"/>
      <c r="AC1" s="154"/>
      <c r="AD1" s="154"/>
      <c r="AE1" s="154"/>
      <c r="AF1" s="154"/>
      <c r="AG1" s="154"/>
      <c r="AH1" s="153" t="s">
        <v>3</v>
      </c>
      <c r="AI1" s="153"/>
      <c r="AJ1" s="153"/>
      <c r="AK1" s="153"/>
      <c r="AL1" s="153"/>
      <c r="AM1" s="153"/>
      <c r="AN1" s="153"/>
      <c r="AO1" s="153"/>
      <c r="AP1" s="102"/>
      <c r="AQ1" s="158" t="s">
        <v>4</v>
      </c>
      <c r="AR1" s="158"/>
      <c r="AS1" s="158"/>
      <c r="AT1" s="158"/>
      <c r="AU1" s="158"/>
      <c r="AV1" s="158"/>
      <c r="AW1" s="158"/>
      <c r="AX1" s="158"/>
      <c r="AY1" s="105"/>
      <c r="AZ1" s="157" t="s">
        <v>5</v>
      </c>
      <c r="BA1" s="157"/>
      <c r="BB1" s="157"/>
      <c r="BC1" s="157"/>
      <c r="BD1" s="157"/>
      <c r="BE1" s="157"/>
      <c r="BF1" s="157"/>
      <c r="BG1" s="160" t="s">
        <v>6</v>
      </c>
      <c r="BH1" s="160"/>
      <c r="BI1" s="160"/>
      <c r="BJ1" s="160"/>
      <c r="BK1" s="160"/>
    </row>
    <row r="2" spans="1:63" ht="15" customHeight="1">
      <c r="A2" s="146" t="s">
        <v>7</v>
      </c>
      <c r="B2" s="146" t="s">
        <v>8</v>
      </c>
      <c r="C2" s="146" t="s">
        <v>9</v>
      </c>
      <c r="D2" s="146" t="s">
        <v>10</v>
      </c>
      <c r="E2" s="146" t="s">
        <v>11</v>
      </c>
      <c r="F2" s="146" t="s">
        <v>12</v>
      </c>
      <c r="G2" s="146" t="s">
        <v>13</v>
      </c>
      <c r="H2" s="146" t="s">
        <v>14</v>
      </c>
      <c r="I2" s="146" t="s">
        <v>15</v>
      </c>
      <c r="J2" s="147" t="s">
        <v>16</v>
      </c>
      <c r="K2" s="148" t="s">
        <v>17</v>
      </c>
      <c r="L2" s="148"/>
      <c r="M2" s="148"/>
      <c r="N2" s="147" t="s">
        <v>18</v>
      </c>
      <c r="O2" s="147" t="s">
        <v>19</v>
      </c>
      <c r="P2" s="147" t="s">
        <v>20</v>
      </c>
      <c r="Q2" s="147" t="s">
        <v>21</v>
      </c>
      <c r="R2" s="147" t="s">
        <v>22</v>
      </c>
      <c r="S2" s="147" t="s">
        <v>23</v>
      </c>
      <c r="T2" s="147" t="s">
        <v>24</v>
      </c>
      <c r="U2" s="147" t="s">
        <v>25</v>
      </c>
      <c r="V2" s="147" t="s">
        <v>26</v>
      </c>
      <c r="W2" s="147" t="s">
        <v>27</v>
      </c>
      <c r="X2" s="100"/>
      <c r="Y2" s="152" t="s">
        <v>28</v>
      </c>
      <c r="Z2" s="152" t="s">
        <v>29</v>
      </c>
      <c r="AA2" s="152" t="s">
        <v>30</v>
      </c>
      <c r="AB2" s="152" t="s">
        <v>31</v>
      </c>
      <c r="AC2" s="152" t="s">
        <v>32</v>
      </c>
      <c r="AD2" s="152" t="s">
        <v>33</v>
      </c>
      <c r="AE2" s="152" t="s">
        <v>34</v>
      </c>
      <c r="AF2" s="152" t="s">
        <v>35</v>
      </c>
      <c r="AG2" s="103"/>
      <c r="AH2" s="150" t="s">
        <v>36</v>
      </c>
      <c r="AI2" s="150" t="s">
        <v>37</v>
      </c>
      <c r="AJ2" s="150" t="s">
        <v>38</v>
      </c>
      <c r="AK2" s="150" t="s">
        <v>39</v>
      </c>
      <c r="AL2" s="150" t="s">
        <v>40</v>
      </c>
      <c r="AM2" s="150" t="s">
        <v>41</v>
      </c>
      <c r="AN2" s="150" t="s">
        <v>42</v>
      </c>
      <c r="AO2" s="150" t="s">
        <v>43</v>
      </c>
      <c r="AP2" s="104"/>
      <c r="AQ2" s="151" t="s">
        <v>44</v>
      </c>
      <c r="AR2" s="151" t="s">
        <v>45</v>
      </c>
      <c r="AS2" s="151" t="s">
        <v>46</v>
      </c>
      <c r="AT2" s="151" t="s">
        <v>47</v>
      </c>
      <c r="AU2" s="151" t="s">
        <v>48</v>
      </c>
      <c r="AV2" s="151" t="s">
        <v>49</v>
      </c>
      <c r="AW2" s="151" t="s">
        <v>50</v>
      </c>
      <c r="AX2" s="151" t="s">
        <v>51</v>
      </c>
      <c r="AY2" s="106"/>
      <c r="AZ2" s="146" t="s">
        <v>44</v>
      </c>
      <c r="BA2" s="146" t="s">
        <v>45</v>
      </c>
      <c r="BB2" s="146" t="s">
        <v>46</v>
      </c>
      <c r="BC2" s="146" t="s">
        <v>47</v>
      </c>
      <c r="BD2" s="146" t="s">
        <v>52</v>
      </c>
      <c r="BE2" s="146" t="s">
        <v>49</v>
      </c>
      <c r="BF2" s="146" t="s">
        <v>50</v>
      </c>
      <c r="BG2" s="156" t="s">
        <v>53</v>
      </c>
      <c r="BH2" s="156" t="s">
        <v>54</v>
      </c>
      <c r="BI2" s="156" t="s">
        <v>55</v>
      </c>
      <c r="BJ2" s="156" t="s">
        <v>56</v>
      </c>
      <c r="BK2" s="155" t="s">
        <v>57</v>
      </c>
    </row>
    <row r="3" spans="1:63" ht="66" customHeight="1">
      <c r="A3" s="146"/>
      <c r="B3" s="146"/>
      <c r="C3" s="146"/>
      <c r="D3" s="146"/>
      <c r="E3" s="146"/>
      <c r="F3" s="146"/>
      <c r="G3" s="146"/>
      <c r="H3" s="146"/>
      <c r="I3" s="146"/>
      <c r="J3" s="147"/>
      <c r="K3" s="100" t="s">
        <v>58</v>
      </c>
      <c r="L3" s="100" t="s">
        <v>59</v>
      </c>
      <c r="M3" s="100" t="s">
        <v>60</v>
      </c>
      <c r="N3" s="147"/>
      <c r="O3" s="147"/>
      <c r="P3" s="147"/>
      <c r="Q3" s="147"/>
      <c r="R3" s="147"/>
      <c r="S3" s="147"/>
      <c r="T3" s="147"/>
      <c r="U3" s="147"/>
      <c r="V3" s="147"/>
      <c r="W3" s="147"/>
      <c r="X3" s="100" t="s">
        <v>61</v>
      </c>
      <c r="Y3" s="152"/>
      <c r="Z3" s="152"/>
      <c r="AA3" s="152"/>
      <c r="AB3" s="152"/>
      <c r="AC3" s="152"/>
      <c r="AD3" s="152"/>
      <c r="AE3" s="152"/>
      <c r="AF3" s="152"/>
      <c r="AG3" s="103" t="s">
        <v>53</v>
      </c>
      <c r="AH3" s="150"/>
      <c r="AI3" s="150"/>
      <c r="AJ3" s="150"/>
      <c r="AK3" s="150"/>
      <c r="AL3" s="150"/>
      <c r="AM3" s="150"/>
      <c r="AN3" s="150"/>
      <c r="AO3" s="150"/>
      <c r="AP3" s="104" t="s">
        <v>53</v>
      </c>
      <c r="AQ3" s="151"/>
      <c r="AR3" s="151"/>
      <c r="AS3" s="151"/>
      <c r="AT3" s="151"/>
      <c r="AU3" s="151"/>
      <c r="AV3" s="151"/>
      <c r="AW3" s="151"/>
      <c r="AX3" s="151"/>
      <c r="AY3" s="106" t="s">
        <v>53</v>
      </c>
      <c r="AZ3" s="146"/>
      <c r="BA3" s="146"/>
      <c r="BB3" s="146"/>
      <c r="BC3" s="146"/>
      <c r="BD3" s="146"/>
      <c r="BE3" s="146"/>
      <c r="BF3" s="146"/>
      <c r="BG3" s="156"/>
      <c r="BH3" s="156"/>
      <c r="BI3" s="156"/>
      <c r="BJ3" s="156"/>
      <c r="BK3" s="155"/>
    </row>
    <row r="4" spans="1:63" ht="117" customHeight="1">
      <c r="A4" s="98" t="s">
        <v>62</v>
      </c>
      <c r="B4" s="98" t="s">
        <v>63</v>
      </c>
      <c r="C4" s="98" t="s">
        <v>64</v>
      </c>
      <c r="D4" s="98" t="s">
        <v>65</v>
      </c>
      <c r="E4" s="98" t="s">
        <v>66</v>
      </c>
      <c r="F4" s="98" t="s">
        <v>63</v>
      </c>
      <c r="G4" s="98" t="s">
        <v>67</v>
      </c>
      <c r="H4" s="98" t="s">
        <v>64</v>
      </c>
      <c r="I4" s="98" t="s">
        <v>68</v>
      </c>
      <c r="J4" s="2" t="s">
        <v>69</v>
      </c>
      <c r="K4" s="2" t="s">
        <v>70</v>
      </c>
      <c r="L4" s="2"/>
      <c r="M4" s="2" t="s">
        <v>71</v>
      </c>
      <c r="N4" s="2" t="s">
        <v>64</v>
      </c>
      <c r="O4" s="2" t="s">
        <v>72</v>
      </c>
      <c r="P4" s="2" t="s">
        <v>64</v>
      </c>
      <c r="Q4" s="2" t="s">
        <v>72</v>
      </c>
      <c r="R4" s="2" t="s">
        <v>73</v>
      </c>
      <c r="S4" s="2" t="s">
        <v>74</v>
      </c>
      <c r="T4" s="2" t="s">
        <v>64</v>
      </c>
      <c r="U4" s="2" t="s">
        <v>75</v>
      </c>
      <c r="V4" s="2" t="s">
        <v>63</v>
      </c>
      <c r="W4" s="2" t="s">
        <v>63</v>
      </c>
      <c r="X4" s="2" t="s">
        <v>63</v>
      </c>
      <c r="Y4" s="3" t="s">
        <v>63</v>
      </c>
      <c r="Z4" s="3" t="s">
        <v>76</v>
      </c>
      <c r="AA4" s="3" t="s">
        <v>77</v>
      </c>
      <c r="AB4" s="3" t="s">
        <v>78</v>
      </c>
      <c r="AC4" s="3" t="s">
        <v>78</v>
      </c>
      <c r="AD4" s="3" t="s">
        <v>72</v>
      </c>
      <c r="AE4" s="3" t="s">
        <v>79</v>
      </c>
      <c r="AF4" s="3" t="s">
        <v>64</v>
      </c>
      <c r="AG4" s="3" t="s">
        <v>80</v>
      </c>
      <c r="AH4" s="4" t="s">
        <v>63</v>
      </c>
      <c r="AI4" s="4" t="s">
        <v>76</v>
      </c>
      <c r="AJ4" s="4" t="s">
        <v>77</v>
      </c>
      <c r="AK4" s="4" t="s">
        <v>78</v>
      </c>
      <c r="AL4" s="4" t="s">
        <v>78</v>
      </c>
      <c r="AM4" s="4" t="s">
        <v>72</v>
      </c>
      <c r="AN4" s="4" t="s">
        <v>79</v>
      </c>
      <c r="AO4" s="4" t="s">
        <v>64</v>
      </c>
      <c r="AP4" s="4"/>
      <c r="AQ4" s="99" t="s">
        <v>63</v>
      </c>
      <c r="AR4" s="99" t="s">
        <v>76</v>
      </c>
      <c r="AS4" s="99" t="s">
        <v>77</v>
      </c>
      <c r="AT4" s="99" t="s">
        <v>78</v>
      </c>
      <c r="AU4" s="99" t="s">
        <v>78</v>
      </c>
      <c r="AV4" s="99" t="s">
        <v>72</v>
      </c>
      <c r="AW4" s="99" t="s">
        <v>79</v>
      </c>
      <c r="AX4" s="99" t="s">
        <v>64</v>
      </c>
      <c r="AY4" s="99"/>
      <c r="AZ4" s="98" t="s">
        <v>63</v>
      </c>
      <c r="BA4" s="98" t="s">
        <v>76</v>
      </c>
      <c r="BB4" s="98" t="s">
        <v>77</v>
      </c>
      <c r="BC4" s="98" t="s">
        <v>78</v>
      </c>
      <c r="BD4" s="98" t="s">
        <v>78</v>
      </c>
      <c r="BE4" s="98" t="s">
        <v>72</v>
      </c>
      <c r="BF4" s="98" t="s">
        <v>79</v>
      </c>
      <c r="BG4" s="101" t="s">
        <v>80</v>
      </c>
      <c r="BH4" s="101"/>
      <c r="BI4" s="101" t="s">
        <v>80</v>
      </c>
      <c r="BJ4" s="101"/>
      <c r="BK4" s="155"/>
    </row>
    <row r="5" spans="1:63" customFormat="1" ht="35.1" customHeight="1">
      <c r="A5" s="123"/>
      <c r="B5" s="123"/>
      <c r="C5" s="127" t="s">
        <v>81</v>
      </c>
      <c r="D5" s="123"/>
      <c r="E5" s="149" t="s">
        <v>82</v>
      </c>
      <c r="F5" s="123"/>
      <c r="G5" s="123">
        <v>1</v>
      </c>
      <c r="H5" s="124" t="s">
        <v>83</v>
      </c>
      <c r="I5" s="125" t="s">
        <v>84</v>
      </c>
      <c r="J5" s="125" t="s">
        <v>85</v>
      </c>
      <c r="K5" s="19" t="s">
        <v>86</v>
      </c>
      <c r="L5" s="19" t="s">
        <v>87</v>
      </c>
      <c r="M5" s="126">
        <v>1</v>
      </c>
      <c r="N5" s="127" t="s">
        <v>88</v>
      </c>
      <c r="O5" s="127" t="str">
        <f>IF(H5="","",VLOOKUP(H5,'[1]Procedimientos Publicar'!$C$6:$E$85,3,FALSE))</f>
        <v>SECRETARIA GENERAL</v>
      </c>
      <c r="P5" s="127" t="s">
        <v>89</v>
      </c>
      <c r="Q5" s="123"/>
      <c r="R5" s="123"/>
      <c r="S5" s="128"/>
      <c r="T5" s="129">
        <v>1</v>
      </c>
      <c r="U5" s="123"/>
      <c r="V5" s="20">
        <v>43831</v>
      </c>
      <c r="W5" s="20">
        <v>44196</v>
      </c>
      <c r="X5" s="20"/>
      <c r="Y5" s="130">
        <v>43830</v>
      </c>
      <c r="Z5" s="21" t="s">
        <v>90</v>
      </c>
      <c r="AA5" s="123">
        <v>0.5</v>
      </c>
      <c r="AB5" s="131">
        <f t="shared" ref="AB5:AB19" si="0">(IF(AA5="","",IF(OR($M5=0,$M5="",$Y5=""),"",AA5/$M5)))</f>
        <v>0.5</v>
      </c>
      <c r="AC5" s="132">
        <f t="shared" ref="AC5:AC19" si="1">(IF(OR($T5="",AB5=""),"",IF(OR($T5=0,AB5=0),0,IF((AB5*100%)/$T5&gt;100%,100%,(AB5*100%)/$T5))))</f>
        <v>0.5</v>
      </c>
      <c r="AD5" s="7" t="str">
        <f t="shared" ref="AD5:AD6" si="2">IF(AA5="","",IF(AC5&lt;100%, IF(AC5&lt;25%, "ALERTA","EN TERMINO"), IF(AC5=100%, "OK", "EN TERMINO")))</f>
        <v>EN TERMINO</v>
      </c>
      <c r="AE5" s="27" t="s">
        <v>91</v>
      </c>
      <c r="AF5" s="1"/>
      <c r="AG5" s="12" t="str">
        <f t="shared" ref="AG5:AG19" si="3">IF(AC5=100%,IF(AC5&gt;25%,"CUMPLIDA","PENDIENTE"),IF(AC5&lt;25%,"INCUMPLIDA","PENDIENTE"))</f>
        <v>PENDIENTE</v>
      </c>
      <c r="AH5" s="88" t="s">
        <v>92</v>
      </c>
      <c r="AI5" s="13" t="s">
        <v>93</v>
      </c>
      <c r="AJ5" s="13">
        <v>1</v>
      </c>
      <c r="AK5" s="6">
        <f>(IF(AJ5="","",IF(OR($M5=0,$M5="",AH5=""),"",AJ5/$M5)))</f>
        <v>1</v>
      </c>
      <c r="AL5" s="29">
        <f>(IF(OR($T5="",AK5=""),"",IF(OR($T5=0,AK5=0),0,IF((AK5*100%)/$T5&gt;100%,100%,(AK5*100%)/$T5))))</f>
        <v>1</v>
      </c>
      <c r="AM5" s="7" t="str">
        <f>IF(AJ5="","",IF(AL5&lt;100%, IF(AL5&lt;50%, "ALERTA","EN TERMINO"), IF(AL5=100%, "OK", "EN TERMINO")))</f>
        <v>OK</v>
      </c>
      <c r="AN5" s="1"/>
      <c r="AO5" s="1"/>
      <c r="AP5" s="12" t="str">
        <f t="shared" ref="AP5:AP7" si="4">IF(AL5=100%,IF(AL5&gt;50%,"CUMPLIDA","PENDIENTE"),IF(AL5&lt;50%,"INCUMPLIDA","PENDIENTE"))</f>
        <v>CUMPLIDA</v>
      </c>
      <c r="AQ5" s="1"/>
      <c r="AR5" s="1"/>
      <c r="AS5" s="1"/>
      <c r="AT5" s="1"/>
      <c r="AU5" s="1"/>
      <c r="AV5" s="1"/>
      <c r="AW5" s="1"/>
      <c r="AX5" s="1"/>
      <c r="AY5" s="1"/>
      <c r="AZ5" s="1"/>
      <c r="BA5" s="1"/>
      <c r="BB5" s="1"/>
      <c r="BC5" s="1"/>
      <c r="BD5" s="1"/>
      <c r="BE5" s="1"/>
      <c r="BF5" s="1"/>
      <c r="BG5" s="12" t="str">
        <f>IF(AL5=100%,"CUMPLIDA","INCUMPLIDA")</f>
        <v>CUMPLIDA</v>
      </c>
      <c r="BH5" s="1"/>
      <c r="BI5" s="1" t="str">
        <f t="shared" ref="BI5:BI7" si="5">IF(AP5="CUMPLIDA","CERRADO","ABIERTO")</f>
        <v>CERRADO</v>
      </c>
    </row>
    <row r="6" spans="1:63" customFormat="1" ht="35.1" customHeight="1">
      <c r="A6" s="123"/>
      <c r="B6" s="123"/>
      <c r="C6" s="127" t="s">
        <v>81</v>
      </c>
      <c r="D6" s="123"/>
      <c r="E6" s="149"/>
      <c r="F6" s="123"/>
      <c r="G6" s="123">
        <v>2</v>
      </c>
      <c r="H6" s="124" t="s">
        <v>83</v>
      </c>
      <c r="I6" s="125" t="s">
        <v>94</v>
      </c>
      <c r="J6" s="133" t="s">
        <v>95</v>
      </c>
      <c r="K6" s="128" t="s">
        <v>96</v>
      </c>
      <c r="L6" s="19" t="s">
        <v>97</v>
      </c>
      <c r="M6" s="126">
        <v>1</v>
      </c>
      <c r="N6" s="127" t="s">
        <v>88</v>
      </c>
      <c r="O6" s="127" t="str">
        <f>IF(H6="","",VLOOKUP(H6,'[1]Procedimientos Publicar'!$C$6:$E$85,3,FALSE))</f>
        <v>SECRETARIA GENERAL</v>
      </c>
      <c r="P6" s="127" t="s">
        <v>89</v>
      </c>
      <c r="Q6" s="123"/>
      <c r="R6" s="123"/>
      <c r="S6" s="128"/>
      <c r="T6" s="129">
        <v>1</v>
      </c>
      <c r="U6" s="123"/>
      <c r="V6" s="20">
        <v>43831</v>
      </c>
      <c r="W6" s="20">
        <v>44012</v>
      </c>
      <c r="X6" s="20"/>
      <c r="Y6" s="130">
        <v>43830</v>
      </c>
      <c r="Z6" s="134"/>
      <c r="AA6" s="123"/>
      <c r="AB6" s="131" t="str">
        <f t="shared" si="0"/>
        <v/>
      </c>
      <c r="AC6" s="132" t="str">
        <f t="shared" si="1"/>
        <v/>
      </c>
      <c r="AD6" s="7" t="str">
        <f t="shared" si="2"/>
        <v/>
      </c>
      <c r="AE6" s="135"/>
      <c r="AF6" s="1"/>
      <c r="AG6" s="12"/>
      <c r="AH6" s="88" t="s">
        <v>92</v>
      </c>
      <c r="AI6" s="13" t="s">
        <v>98</v>
      </c>
      <c r="AJ6" s="142">
        <v>1</v>
      </c>
      <c r="AK6" s="6">
        <f t="shared" ref="AK6:AK7" si="6">(IF(AJ6="","",IF(OR($M6=0,$M6="",AH6=""),"",AJ6/$M6)))</f>
        <v>1</v>
      </c>
      <c r="AL6" s="29">
        <f t="shared" ref="AL6:AL7" si="7">(IF(OR($T6="",AK6=""),"",IF(OR($T6=0,AK6=0),0,IF((AK6*100%)/$T6&gt;100%,100%,(AK6*100%)/$T6))))</f>
        <v>1</v>
      </c>
      <c r="AM6" s="7" t="str">
        <f t="shared" ref="AM6" si="8">IF(AJ6="","",IF(AL6&lt;100%, IF(AL6&lt;50%, "ALERTA","EN TERMINO"), IF(AL6=100%, "OK", "EN TERMINO")))</f>
        <v>OK</v>
      </c>
      <c r="AN6" s="142" t="s">
        <v>99</v>
      </c>
      <c r="AO6" s="1"/>
      <c r="AP6" s="12" t="str">
        <f t="shared" si="4"/>
        <v>CUMPLIDA</v>
      </c>
      <c r="AQ6" s="1"/>
      <c r="AR6" s="1"/>
      <c r="AS6" s="1"/>
      <c r="AT6" s="1"/>
      <c r="AU6" s="1"/>
      <c r="AV6" s="1"/>
      <c r="AW6" s="1"/>
      <c r="AX6" s="1"/>
      <c r="AY6" s="1"/>
      <c r="AZ6" s="1"/>
      <c r="BA6" s="1"/>
      <c r="BB6" s="1"/>
      <c r="BC6" s="1"/>
      <c r="BD6" s="1"/>
      <c r="BE6" s="1"/>
      <c r="BF6" s="1"/>
      <c r="BG6" s="12" t="str">
        <f>IF(AL6=100%,"CUMPLIDA","INCUMPLIDA")</f>
        <v>CUMPLIDA</v>
      </c>
      <c r="BH6" s="1"/>
      <c r="BI6" s="1" t="str">
        <f t="shared" si="5"/>
        <v>CERRADO</v>
      </c>
    </row>
    <row r="7" spans="1:63" ht="35.1" customHeight="1">
      <c r="A7" s="123"/>
      <c r="B7" s="123"/>
      <c r="C7" s="127" t="s">
        <v>81</v>
      </c>
      <c r="D7" s="123"/>
      <c r="E7" s="149"/>
      <c r="F7" s="123"/>
      <c r="G7" s="123">
        <v>3</v>
      </c>
      <c r="H7" s="124" t="s">
        <v>83</v>
      </c>
      <c r="I7" s="125" t="s">
        <v>100</v>
      </c>
      <c r="J7" s="133" t="s">
        <v>101</v>
      </c>
      <c r="K7" s="19" t="s">
        <v>102</v>
      </c>
      <c r="L7" s="19" t="s">
        <v>103</v>
      </c>
      <c r="M7" s="126">
        <v>1</v>
      </c>
      <c r="N7" s="127" t="s">
        <v>88</v>
      </c>
      <c r="O7" s="127" t="str">
        <f>IF(H7="","",VLOOKUP(H7,'[1]Procedimientos Publicar'!$C$6:$E$85,3,FALSE))</f>
        <v>SECRETARIA GENERAL</v>
      </c>
      <c r="P7" s="127" t="s">
        <v>89</v>
      </c>
      <c r="Q7" s="123"/>
      <c r="R7" s="123"/>
      <c r="S7" s="128"/>
      <c r="T7" s="129">
        <v>1</v>
      </c>
      <c r="U7" s="123"/>
      <c r="V7" s="20">
        <v>43831</v>
      </c>
      <c r="W7" s="20">
        <v>44012</v>
      </c>
      <c r="X7" s="20"/>
      <c r="Y7" s="130">
        <v>43830</v>
      </c>
      <c r="Z7" s="134"/>
      <c r="AA7" s="123"/>
      <c r="AB7" s="131" t="str">
        <f t="shared" si="0"/>
        <v/>
      </c>
      <c r="AC7" s="132" t="str">
        <f t="shared" si="1"/>
        <v/>
      </c>
      <c r="AD7" s="7" t="str">
        <f>IF(AA7="","",IF(AC7&lt;100%, IF(AC7&lt;25%, "ALERTA","EN TERMINO"), IF(AC7=100%, "OK", "EN TERMINO")))</f>
        <v/>
      </c>
      <c r="AE7" s="135"/>
      <c r="AG7" s="12" t="str">
        <f t="shared" si="3"/>
        <v>PENDIENTE</v>
      </c>
      <c r="AH7" s="88" t="s">
        <v>92</v>
      </c>
      <c r="AI7" s="13" t="s">
        <v>104</v>
      </c>
      <c r="AJ7" s="142">
        <v>1</v>
      </c>
      <c r="AK7" s="6">
        <f t="shared" si="6"/>
        <v>1</v>
      </c>
      <c r="AL7" s="29">
        <f t="shared" si="7"/>
        <v>1</v>
      </c>
      <c r="AM7" s="7" t="str">
        <f>IF(AJ7="","",IF(AL7&lt;100%, IF(AL7&lt;50%, "ALERTA","EN TERMINO"), IF(AL7=100%, "OK", "EN TERMINO")))</f>
        <v>OK</v>
      </c>
      <c r="AN7" s="142" t="s">
        <v>99</v>
      </c>
      <c r="AP7" s="12" t="str">
        <f t="shared" si="4"/>
        <v>CUMPLIDA</v>
      </c>
      <c r="BG7" s="12" t="str">
        <f>IF(AL7=100%,"CUMPLIDA","INCUMPLIDA")</f>
        <v>CUMPLIDA</v>
      </c>
      <c r="BI7" s="1" t="str">
        <f t="shared" si="5"/>
        <v>CERRADO</v>
      </c>
    </row>
    <row r="8" spans="1:63" ht="35.1" customHeight="1">
      <c r="A8" s="123"/>
      <c r="B8" s="123"/>
      <c r="C8" s="127" t="s">
        <v>81</v>
      </c>
      <c r="D8" s="123"/>
      <c r="E8" s="149"/>
      <c r="F8" s="123"/>
      <c r="G8" s="123">
        <v>4</v>
      </c>
      <c r="H8" s="124" t="s">
        <v>83</v>
      </c>
      <c r="I8" s="125" t="s">
        <v>105</v>
      </c>
      <c r="J8" s="125" t="s">
        <v>106</v>
      </c>
      <c r="K8" s="19" t="s">
        <v>107</v>
      </c>
      <c r="L8" s="19" t="s">
        <v>108</v>
      </c>
      <c r="M8" s="126">
        <v>1</v>
      </c>
      <c r="N8" s="127" t="s">
        <v>88</v>
      </c>
      <c r="O8" s="127" t="str">
        <f>IF(H8="","",VLOOKUP(H8,'[1]Procedimientos Publicar'!$C$6:$E$85,3,FALSE))</f>
        <v>SECRETARIA GENERAL</v>
      </c>
      <c r="P8" s="127" t="s">
        <v>89</v>
      </c>
      <c r="Q8" s="123"/>
      <c r="R8" s="123"/>
      <c r="S8" s="128"/>
      <c r="T8" s="129">
        <v>1</v>
      </c>
      <c r="U8" s="123"/>
      <c r="V8" s="20">
        <v>43617</v>
      </c>
      <c r="W8" s="20">
        <v>43830</v>
      </c>
      <c r="X8" s="20"/>
      <c r="Y8" s="130">
        <v>43830</v>
      </c>
      <c r="Z8" s="24" t="s">
        <v>109</v>
      </c>
      <c r="AA8" s="123">
        <v>1</v>
      </c>
      <c r="AB8" s="131">
        <f t="shared" si="0"/>
        <v>1</v>
      </c>
      <c r="AC8" s="132">
        <f t="shared" si="1"/>
        <v>1</v>
      </c>
      <c r="AD8" s="7" t="str">
        <f t="shared" ref="AD8:AD19" si="9">IF(AA8="","",IF(AC8&lt;100%, IF(AC8&lt;25%, "ALERTA","EN TERMINO"), IF(AC8=100%, "OK", "EN TERMINO")))</f>
        <v>OK</v>
      </c>
      <c r="AE8" s="27" t="s">
        <v>91</v>
      </c>
      <c r="AG8" s="12" t="str">
        <f t="shared" si="3"/>
        <v>CUMPLIDA</v>
      </c>
      <c r="BG8" s="12" t="str">
        <f t="shared" ref="BG8:BG9" si="10">IF(AC8=100%,"CUMPLIDA","INCUMPLIDA")</f>
        <v>CUMPLIDA</v>
      </c>
      <c r="BI8" s="1" t="str">
        <f t="shared" ref="BI8:BI18" si="11">IF(AG8="CUMPLIDA","CERRADO","ABIERTO")</f>
        <v>CERRADO</v>
      </c>
    </row>
    <row r="9" spans="1:63" ht="35.1" customHeight="1">
      <c r="A9" s="123"/>
      <c r="B9" s="123"/>
      <c r="C9" s="127" t="s">
        <v>81</v>
      </c>
      <c r="D9" s="123"/>
      <c r="E9" s="149"/>
      <c r="F9" s="123"/>
      <c r="G9" s="123">
        <v>5</v>
      </c>
      <c r="H9" s="124" t="s">
        <v>83</v>
      </c>
      <c r="I9" s="125" t="s">
        <v>110</v>
      </c>
      <c r="J9" s="125" t="s">
        <v>106</v>
      </c>
      <c r="K9" s="19" t="s">
        <v>107</v>
      </c>
      <c r="L9" s="19" t="s">
        <v>111</v>
      </c>
      <c r="M9" s="126">
        <v>1</v>
      </c>
      <c r="N9" s="127" t="s">
        <v>88</v>
      </c>
      <c r="O9" s="127" t="str">
        <f>IF(H9="","",VLOOKUP(H9,'[1]Procedimientos Publicar'!$C$6:$E$85,3,FALSE))</f>
        <v>SECRETARIA GENERAL</v>
      </c>
      <c r="P9" s="127" t="s">
        <v>89</v>
      </c>
      <c r="Q9" s="123"/>
      <c r="R9" s="123"/>
      <c r="S9" s="128"/>
      <c r="T9" s="129">
        <v>1</v>
      </c>
      <c r="U9" s="123"/>
      <c r="V9" s="20">
        <v>43617</v>
      </c>
      <c r="W9" s="20">
        <v>43830</v>
      </c>
      <c r="X9" s="20"/>
      <c r="Y9" s="130">
        <v>43830</v>
      </c>
      <c r="Z9" s="24" t="s">
        <v>109</v>
      </c>
      <c r="AA9" s="123">
        <v>1</v>
      </c>
      <c r="AB9" s="131">
        <f t="shared" si="0"/>
        <v>1</v>
      </c>
      <c r="AC9" s="132">
        <f t="shared" si="1"/>
        <v>1</v>
      </c>
      <c r="AD9" s="7" t="str">
        <f t="shared" si="9"/>
        <v>OK</v>
      </c>
      <c r="AE9" s="27" t="s">
        <v>91</v>
      </c>
      <c r="AG9" s="12" t="str">
        <f t="shared" si="3"/>
        <v>CUMPLIDA</v>
      </c>
      <c r="BG9" s="12" t="str">
        <f t="shared" si="10"/>
        <v>CUMPLIDA</v>
      </c>
      <c r="BI9" s="1" t="str">
        <f t="shared" si="11"/>
        <v>CERRADO</v>
      </c>
    </row>
    <row r="10" spans="1:63" ht="35.1" customHeight="1">
      <c r="A10" s="123"/>
      <c r="B10" s="123"/>
      <c r="C10" s="127" t="s">
        <v>81</v>
      </c>
      <c r="D10" s="123"/>
      <c r="E10" s="149"/>
      <c r="F10" s="123"/>
      <c r="G10" s="123">
        <v>6</v>
      </c>
      <c r="H10" s="124" t="s">
        <v>83</v>
      </c>
      <c r="I10" s="125" t="s">
        <v>112</v>
      </c>
      <c r="J10" s="125" t="s">
        <v>113</v>
      </c>
      <c r="K10" s="19" t="s">
        <v>114</v>
      </c>
      <c r="L10" s="19" t="s">
        <v>115</v>
      </c>
      <c r="M10" s="126">
        <v>1</v>
      </c>
      <c r="N10" s="127" t="s">
        <v>88</v>
      </c>
      <c r="O10" s="127" t="str">
        <f>IF(H10="","",VLOOKUP(H10,'[1]Procedimientos Publicar'!$C$6:$E$85,3,FALSE))</f>
        <v>SECRETARIA GENERAL</v>
      </c>
      <c r="P10" s="127" t="s">
        <v>89</v>
      </c>
      <c r="Q10" s="123"/>
      <c r="R10" s="123"/>
      <c r="S10" s="128"/>
      <c r="T10" s="129">
        <v>1</v>
      </c>
      <c r="U10" s="123"/>
      <c r="V10" s="20">
        <v>43831</v>
      </c>
      <c r="W10" s="20">
        <v>44196</v>
      </c>
      <c r="X10" s="20"/>
      <c r="Y10" s="130">
        <v>43830</v>
      </c>
      <c r="Z10" s="134"/>
      <c r="AA10" s="123"/>
      <c r="AB10" s="131" t="str">
        <f t="shared" si="0"/>
        <v/>
      </c>
      <c r="AC10" s="132" t="str">
        <f t="shared" si="1"/>
        <v/>
      </c>
      <c r="AD10" s="7" t="str">
        <f t="shared" si="9"/>
        <v/>
      </c>
      <c r="AE10" s="135"/>
      <c r="AG10" s="12" t="str">
        <f t="shared" si="3"/>
        <v>PENDIENTE</v>
      </c>
      <c r="AH10" s="88" t="s">
        <v>92</v>
      </c>
      <c r="AI10" s="13" t="s">
        <v>116</v>
      </c>
      <c r="AJ10" s="13">
        <v>0.5</v>
      </c>
      <c r="AK10" s="6">
        <f t="shared" ref="AK10:AK15" si="12">(IF(AJ10="","",IF(OR($M10=0,$M10="",AH10=""),"",AJ10/$M10)))</f>
        <v>0.5</v>
      </c>
      <c r="AL10" s="29">
        <f t="shared" ref="AL10:AL15" si="13">(IF(OR($T10="",AK10=""),"",IF(OR($T10=0,AK10=0),0,IF((AK10*100%)/$T10&gt;100%,100%,(AK10*100%)/$T10))))</f>
        <v>0.5</v>
      </c>
      <c r="AM10" s="7" t="str">
        <f t="shared" ref="AM10:AM15" si="14">IF(AJ10="","",IF(AL10&lt;100%, IF(AL10&lt;50%, "ALERTA","EN TERMINO"), IF(AL10=100%, "OK", "EN TERMINO")))</f>
        <v>EN TERMINO</v>
      </c>
      <c r="AN10" s="142" t="s">
        <v>117</v>
      </c>
      <c r="AP10" s="12" t="str">
        <f>IF(AL10=100%,IF(AL10&gt;50%,"CUMPLIDA","PENDIENTE"),IF(AL10&lt;50%,"INCUMPLIDA","PENDIENTE"))</f>
        <v>PENDIENTE</v>
      </c>
      <c r="AQ10" s="8">
        <v>44150</v>
      </c>
      <c r="AR10" s="13" t="s">
        <v>118</v>
      </c>
      <c r="AT10" s="9" t="str">
        <f t="shared" ref="AT10:AT11" si="15">(IF(AS10="","",IF(OR($M10=0,$M10="",AQ10=""),"",AS10/$M10)))</f>
        <v/>
      </c>
      <c r="AU10" s="10" t="str">
        <f t="shared" ref="AU10:AU11" si="16">(IF(OR($T10="",AT10=""),"",IF(OR($T10=0,AT10=0),0,IF((AT10*100%)/$T10&gt;100%,100%,(AT10*100%)/$T10))))</f>
        <v/>
      </c>
      <c r="AV10" s="7" t="str">
        <f t="shared" ref="AV10:AV11" si="17">IF(AS10="","",IF(AU10&lt;100%, IF(AU10&lt;75%, "ALERTA","EN TERMINO"), IF(AU10=100%, "OK", "EN TERMINO")))</f>
        <v/>
      </c>
      <c r="AW10" s="143" t="s">
        <v>119</v>
      </c>
      <c r="AY10" s="12" t="str">
        <f>IF(AU10=100%,IF(AU10&gt;75%,"CUMPLIDA","PENDIENTE"),IF(AU10&lt;75%,"INCUMPLIDA","PENDIENTE"))</f>
        <v>PENDIENTE</v>
      </c>
      <c r="AZ10" s="8">
        <v>44196</v>
      </c>
      <c r="BA10" s="13" t="s">
        <v>120</v>
      </c>
      <c r="BF10" s="144" t="s">
        <v>121</v>
      </c>
      <c r="BG10" s="12"/>
      <c r="BI10" s="1" t="str">
        <f t="shared" ref="BI10:BI11" si="18">IF(AY10="CUMPLIDA","CERRADO","ABIERTO")</f>
        <v>ABIERTO</v>
      </c>
    </row>
    <row r="11" spans="1:63" ht="35.1" customHeight="1">
      <c r="A11" s="123"/>
      <c r="B11" s="123"/>
      <c r="C11" s="127" t="s">
        <v>81</v>
      </c>
      <c r="D11" s="123"/>
      <c r="E11" s="149"/>
      <c r="F11" s="123"/>
      <c r="G11" s="123">
        <v>7</v>
      </c>
      <c r="H11" s="124" t="s">
        <v>83</v>
      </c>
      <c r="I11" s="125" t="s">
        <v>122</v>
      </c>
      <c r="J11" s="128" t="s">
        <v>123</v>
      </c>
      <c r="K11" s="19" t="s">
        <v>124</v>
      </c>
      <c r="L11" s="19" t="s">
        <v>125</v>
      </c>
      <c r="M11" s="126">
        <v>1</v>
      </c>
      <c r="N11" s="127" t="s">
        <v>88</v>
      </c>
      <c r="O11" s="127" t="str">
        <f>IF(H11="","",VLOOKUP(H11,'[1]Procedimientos Publicar'!$C$6:$E$85,3,FALSE))</f>
        <v>SECRETARIA GENERAL</v>
      </c>
      <c r="P11" s="127" t="s">
        <v>89</v>
      </c>
      <c r="Q11" s="123"/>
      <c r="R11" s="123"/>
      <c r="S11" s="128"/>
      <c r="T11" s="129">
        <v>1</v>
      </c>
      <c r="U11" s="123"/>
      <c r="V11" s="20">
        <v>44012</v>
      </c>
      <c r="W11" s="20">
        <v>44012</v>
      </c>
      <c r="X11" s="20"/>
      <c r="Y11" s="130">
        <v>43830</v>
      </c>
      <c r="Z11" s="134"/>
      <c r="AA11" s="123"/>
      <c r="AB11" s="131" t="str">
        <f t="shared" si="0"/>
        <v/>
      </c>
      <c r="AC11" s="132" t="str">
        <f t="shared" si="1"/>
        <v/>
      </c>
      <c r="AD11" s="7" t="str">
        <f t="shared" si="9"/>
        <v/>
      </c>
      <c r="AE11" s="135"/>
      <c r="AG11" s="12" t="str">
        <f t="shared" si="3"/>
        <v>PENDIENTE</v>
      </c>
      <c r="AH11" s="88" t="s">
        <v>92</v>
      </c>
      <c r="AI11" s="13" t="s">
        <v>126</v>
      </c>
      <c r="AJ11" s="13">
        <v>0</v>
      </c>
      <c r="AK11" s="6">
        <f t="shared" si="12"/>
        <v>0</v>
      </c>
      <c r="AL11" s="29">
        <f t="shared" si="13"/>
        <v>0</v>
      </c>
      <c r="AM11" s="7" t="str">
        <f t="shared" si="14"/>
        <v>ALERTA</v>
      </c>
      <c r="AN11" s="110" t="s">
        <v>127</v>
      </c>
      <c r="AP11" s="12" t="str">
        <f>IF(AL11=100%,IF(AL11&gt;50%,"CUMPLIDA","PENDIENTE"),IF(AL11&lt;50%,"INCUMPLIDA","PENDIENTE"))</f>
        <v>INCUMPLIDA</v>
      </c>
      <c r="AQ11" s="8">
        <v>44150</v>
      </c>
      <c r="AR11" s="13" t="s">
        <v>128</v>
      </c>
      <c r="AT11" s="9" t="str">
        <f t="shared" si="15"/>
        <v/>
      </c>
      <c r="AU11" s="10" t="str">
        <f t="shared" si="16"/>
        <v/>
      </c>
      <c r="AV11" s="7" t="str">
        <f t="shared" si="17"/>
        <v/>
      </c>
      <c r="AW11" s="143" t="s">
        <v>129</v>
      </c>
      <c r="AY11" s="12" t="str">
        <f t="shared" ref="AY11" si="19">IF(AU11=100%,IF(AU11&gt;75%,"CUMPLIDA","PENDIENTE"),IF(AU11&lt;75%,"INCUMPLIDA","PENDIENTE"))</f>
        <v>PENDIENTE</v>
      </c>
      <c r="AZ11" s="8">
        <v>44196</v>
      </c>
      <c r="BA11" s="13" t="s">
        <v>120</v>
      </c>
      <c r="BF11" s="144"/>
      <c r="BG11" s="12"/>
      <c r="BI11" s="1" t="str">
        <f t="shared" si="18"/>
        <v>ABIERTO</v>
      </c>
    </row>
    <row r="12" spans="1:63" ht="35.1" customHeight="1">
      <c r="A12" s="123"/>
      <c r="B12" s="123"/>
      <c r="C12" s="127" t="s">
        <v>81</v>
      </c>
      <c r="D12" s="123"/>
      <c r="E12" s="149"/>
      <c r="F12" s="123"/>
      <c r="G12" s="123">
        <v>8</v>
      </c>
      <c r="H12" s="124" t="s">
        <v>83</v>
      </c>
      <c r="I12" s="26" t="s">
        <v>130</v>
      </c>
      <c r="J12" s="128" t="s">
        <v>131</v>
      </c>
      <c r="K12" s="136" t="s">
        <v>132</v>
      </c>
      <c r="L12" s="19" t="s">
        <v>133</v>
      </c>
      <c r="M12" s="126">
        <v>1</v>
      </c>
      <c r="N12" s="127" t="s">
        <v>88</v>
      </c>
      <c r="O12" s="127" t="str">
        <f>IF(H12="","",VLOOKUP(H12,'[1]Procedimientos Publicar'!$C$6:$E$85,3,FALSE))</f>
        <v>SECRETARIA GENERAL</v>
      </c>
      <c r="P12" s="127" t="s">
        <v>89</v>
      </c>
      <c r="Q12" s="123"/>
      <c r="R12" s="123"/>
      <c r="S12" s="136"/>
      <c r="T12" s="129">
        <v>1</v>
      </c>
      <c r="U12" s="123"/>
      <c r="V12" s="20">
        <v>43831</v>
      </c>
      <c r="W12" s="20">
        <v>44074</v>
      </c>
      <c r="X12" s="20"/>
      <c r="Y12" s="130">
        <v>43830</v>
      </c>
      <c r="Z12" s="134"/>
      <c r="AA12" s="123"/>
      <c r="AB12" s="131" t="str">
        <f t="shared" si="0"/>
        <v/>
      </c>
      <c r="AC12" s="132" t="str">
        <f t="shared" si="1"/>
        <v/>
      </c>
      <c r="AD12" s="7" t="str">
        <f t="shared" si="9"/>
        <v/>
      </c>
      <c r="AE12" s="135"/>
      <c r="AG12" s="12"/>
      <c r="AH12" s="88" t="s">
        <v>92</v>
      </c>
      <c r="AI12" s="13" t="s">
        <v>134</v>
      </c>
      <c r="AJ12" s="13">
        <v>1</v>
      </c>
      <c r="AK12" s="6">
        <f t="shared" si="12"/>
        <v>1</v>
      </c>
      <c r="AL12" s="29">
        <f t="shared" si="13"/>
        <v>1</v>
      </c>
      <c r="AM12" s="7" t="str">
        <f t="shared" si="14"/>
        <v>OK</v>
      </c>
      <c r="AN12" s="142" t="s">
        <v>135</v>
      </c>
      <c r="AP12" s="12" t="str">
        <f t="shared" ref="AP12:AP13" si="20">IF(AL12=100%,IF(AL12&gt;50%,"CUMPLIDA","PENDIENTE"),IF(AL12&lt;50%,"INCUMPLIDA","PENDIENTE"))</f>
        <v>CUMPLIDA</v>
      </c>
      <c r="BG12" s="12" t="str">
        <f>IF(AL12=100%,"CUMPLIDA","INCUMPLIDA")</f>
        <v>CUMPLIDA</v>
      </c>
      <c r="BI12" s="1" t="str">
        <f t="shared" ref="BI12:BI13" si="21">IF(AP12="CUMPLIDA","CERRADO","ABIERTO")</f>
        <v>CERRADO</v>
      </c>
    </row>
    <row r="13" spans="1:63" ht="35.1" customHeight="1">
      <c r="A13" s="123"/>
      <c r="B13" s="123"/>
      <c r="C13" s="127" t="s">
        <v>81</v>
      </c>
      <c r="D13" s="123"/>
      <c r="E13" s="149"/>
      <c r="F13" s="123"/>
      <c r="G13" s="123">
        <v>9</v>
      </c>
      <c r="H13" s="124" t="s">
        <v>83</v>
      </c>
      <c r="I13" s="125" t="s">
        <v>136</v>
      </c>
      <c r="J13" s="128" t="s">
        <v>131</v>
      </c>
      <c r="K13" s="136" t="s">
        <v>132</v>
      </c>
      <c r="L13" s="19" t="s">
        <v>133</v>
      </c>
      <c r="M13" s="126">
        <v>1</v>
      </c>
      <c r="N13" s="127" t="s">
        <v>88</v>
      </c>
      <c r="O13" s="127" t="str">
        <f>IF(H13="","",VLOOKUP(H13,'[1]Procedimientos Publicar'!$C$6:$E$85,3,FALSE))</f>
        <v>SECRETARIA GENERAL</v>
      </c>
      <c r="P13" s="127" t="s">
        <v>89</v>
      </c>
      <c r="Q13" s="123"/>
      <c r="R13" s="123"/>
      <c r="S13" s="136"/>
      <c r="T13" s="129">
        <v>1</v>
      </c>
      <c r="U13" s="123"/>
      <c r="V13" s="20">
        <v>43831</v>
      </c>
      <c r="W13" s="20">
        <v>44074</v>
      </c>
      <c r="X13" s="20"/>
      <c r="Y13" s="130">
        <v>43830</v>
      </c>
      <c r="Z13" s="134"/>
      <c r="AA13" s="123"/>
      <c r="AB13" s="131" t="str">
        <f t="shared" si="0"/>
        <v/>
      </c>
      <c r="AC13" s="132" t="str">
        <f t="shared" si="1"/>
        <v/>
      </c>
      <c r="AD13" s="7" t="str">
        <f t="shared" si="9"/>
        <v/>
      </c>
      <c r="AE13" s="135"/>
      <c r="AG13" s="12"/>
      <c r="AH13" s="88" t="s">
        <v>92</v>
      </c>
      <c r="AI13" s="13" t="s">
        <v>137</v>
      </c>
      <c r="AJ13" s="13">
        <v>1</v>
      </c>
      <c r="AK13" s="6">
        <f t="shared" si="12"/>
        <v>1</v>
      </c>
      <c r="AL13" s="29">
        <f t="shared" si="13"/>
        <v>1</v>
      </c>
      <c r="AM13" s="7" t="str">
        <f t="shared" si="14"/>
        <v>OK</v>
      </c>
      <c r="AN13" s="142" t="s">
        <v>138</v>
      </c>
      <c r="AP13" s="12" t="str">
        <f t="shared" si="20"/>
        <v>CUMPLIDA</v>
      </c>
      <c r="BG13" s="12" t="str">
        <f>IF(AL13=100%,"CUMPLIDA","INCUMPLIDA")</f>
        <v>CUMPLIDA</v>
      </c>
      <c r="BI13" s="1" t="str">
        <f t="shared" si="21"/>
        <v>CERRADO</v>
      </c>
    </row>
    <row r="14" spans="1:63" ht="35.1" customHeight="1">
      <c r="A14" s="123"/>
      <c r="B14" s="123"/>
      <c r="C14" s="127" t="s">
        <v>81</v>
      </c>
      <c r="D14" s="123"/>
      <c r="E14" s="149"/>
      <c r="F14" s="123"/>
      <c r="G14" s="123">
        <v>10</v>
      </c>
      <c r="H14" s="124" t="s">
        <v>83</v>
      </c>
      <c r="I14" s="137" t="s">
        <v>139</v>
      </c>
      <c r="J14" s="138"/>
      <c r="K14" s="19"/>
      <c r="L14" s="19"/>
      <c r="M14" s="126"/>
      <c r="N14" s="127" t="s">
        <v>88</v>
      </c>
      <c r="O14" s="127" t="str">
        <f>IF(H14="","",VLOOKUP(H14,'[1]Procedimientos Publicar'!$C$6:$E$85,3,FALSE))</f>
        <v>SECRETARIA GENERAL</v>
      </c>
      <c r="P14" s="127" t="s">
        <v>89</v>
      </c>
      <c r="Q14" s="123"/>
      <c r="R14" s="123"/>
      <c r="S14" s="128"/>
      <c r="T14" s="129">
        <v>1</v>
      </c>
      <c r="U14" s="123"/>
      <c r="V14" s="20"/>
      <c r="W14" s="20"/>
      <c r="X14" s="20"/>
      <c r="Y14" s="130">
        <v>43830</v>
      </c>
      <c r="Z14" s="139" t="s">
        <v>140</v>
      </c>
      <c r="AA14" s="123"/>
      <c r="AB14" s="131" t="str">
        <f t="shared" si="0"/>
        <v/>
      </c>
      <c r="AC14" s="132" t="str">
        <f t="shared" si="1"/>
        <v/>
      </c>
      <c r="AD14" s="7" t="str">
        <f t="shared" si="9"/>
        <v/>
      </c>
      <c r="AE14" s="140" t="s">
        <v>141</v>
      </c>
      <c r="AG14" s="12" t="str">
        <f t="shared" si="3"/>
        <v>PENDIENTE</v>
      </c>
      <c r="AH14" s="88" t="s">
        <v>92</v>
      </c>
      <c r="AI14" s="13" t="s">
        <v>142</v>
      </c>
      <c r="AJ14" s="13"/>
      <c r="AK14" s="6" t="str">
        <f t="shared" si="12"/>
        <v/>
      </c>
      <c r="AL14" s="29" t="str">
        <f t="shared" si="13"/>
        <v/>
      </c>
      <c r="AM14" s="7" t="str">
        <f t="shared" si="14"/>
        <v/>
      </c>
      <c r="AN14" s="142" t="s">
        <v>143</v>
      </c>
      <c r="AQ14" s="8">
        <v>44150</v>
      </c>
      <c r="AR14" s="13" t="s">
        <v>144</v>
      </c>
      <c r="AT14" s="9" t="str">
        <f t="shared" ref="AT14:AT15" si="22">(IF(AS14="","",IF(OR($M14=0,$M14="",AQ14=""),"",AS14/$M14)))</f>
        <v/>
      </c>
      <c r="AU14" s="10" t="str">
        <f t="shared" ref="AU14:AU15" si="23">(IF(OR($T14="",AT14=""),"",IF(OR($T14=0,AT14=0),0,IF((AT14*100%)/$T14&gt;100%,100%,(AT14*100%)/$T14))))</f>
        <v/>
      </c>
      <c r="AV14" s="7" t="str">
        <f t="shared" ref="AV14:AV15" si="24">IF(AS14="","",IF(AU14&lt;100%, IF(AU14&lt;75%, "ALERTA","EN TERMINO"), IF(AU14=100%, "OK", "EN TERMINO")))</f>
        <v/>
      </c>
      <c r="AW14" s="143" t="s">
        <v>129</v>
      </c>
      <c r="AY14" s="12" t="str">
        <f t="shared" ref="AY14:AY15" si="25">IF(AU14=100%,IF(AU14&gt;75%,"CUMPLIDA","PENDIENTE"),IF(AU14&lt;75%,"INCUMPLIDA","PENDIENTE"))</f>
        <v>PENDIENTE</v>
      </c>
      <c r="AZ14" s="8">
        <v>44196</v>
      </c>
      <c r="BA14" s="13" t="s">
        <v>120</v>
      </c>
      <c r="BF14" s="144" t="s">
        <v>121</v>
      </c>
      <c r="BG14" s="12"/>
      <c r="BI14" s="1" t="str">
        <f t="shared" ref="BI14:BI15" si="26">IF(AY14="CUMPLIDA","CERRADO","ABIERTO")</f>
        <v>ABIERTO</v>
      </c>
    </row>
    <row r="15" spans="1:63" ht="35.1" customHeight="1">
      <c r="A15" s="123"/>
      <c r="B15" s="123"/>
      <c r="C15" s="127" t="s">
        <v>81</v>
      </c>
      <c r="D15" s="123"/>
      <c r="E15" s="149"/>
      <c r="F15" s="123"/>
      <c r="G15" s="123">
        <v>11</v>
      </c>
      <c r="H15" s="124" t="s">
        <v>83</v>
      </c>
      <c r="I15" s="137" t="s">
        <v>145</v>
      </c>
      <c r="J15" s="138"/>
      <c r="K15" s="19"/>
      <c r="L15" s="19"/>
      <c r="M15" s="126"/>
      <c r="N15" s="127" t="s">
        <v>88</v>
      </c>
      <c r="O15" s="127" t="str">
        <f>IF(H15="","",VLOOKUP(H15,'[1]Procedimientos Publicar'!$C$6:$E$85,3,FALSE))</f>
        <v>SECRETARIA GENERAL</v>
      </c>
      <c r="P15" s="127" t="s">
        <v>89</v>
      </c>
      <c r="Q15" s="123"/>
      <c r="R15" s="123"/>
      <c r="S15" s="128"/>
      <c r="T15" s="129">
        <v>1</v>
      </c>
      <c r="U15" s="123"/>
      <c r="V15" s="20"/>
      <c r="W15" s="20"/>
      <c r="X15" s="20"/>
      <c r="Y15" s="130">
        <v>43830</v>
      </c>
      <c r="Z15" s="139" t="s">
        <v>140</v>
      </c>
      <c r="AA15" s="123"/>
      <c r="AB15" s="131" t="str">
        <f t="shared" si="0"/>
        <v/>
      </c>
      <c r="AC15" s="132" t="str">
        <f t="shared" si="1"/>
        <v/>
      </c>
      <c r="AD15" s="7" t="str">
        <f t="shared" si="9"/>
        <v/>
      </c>
      <c r="AE15" s="140" t="s">
        <v>141</v>
      </c>
      <c r="AG15" s="12" t="str">
        <f t="shared" si="3"/>
        <v>PENDIENTE</v>
      </c>
      <c r="AH15" s="88" t="s">
        <v>92</v>
      </c>
      <c r="AI15" s="13" t="s">
        <v>146</v>
      </c>
      <c r="AJ15" s="13"/>
      <c r="AK15" s="6" t="str">
        <f t="shared" si="12"/>
        <v/>
      </c>
      <c r="AL15" s="29" t="str">
        <f t="shared" si="13"/>
        <v/>
      </c>
      <c r="AM15" s="7" t="str">
        <f t="shared" si="14"/>
        <v/>
      </c>
      <c r="AN15" s="142" t="s">
        <v>143</v>
      </c>
      <c r="AQ15" s="8">
        <v>44150</v>
      </c>
      <c r="AR15" s="142" t="s">
        <v>147</v>
      </c>
      <c r="AT15" s="9" t="str">
        <f t="shared" si="22"/>
        <v/>
      </c>
      <c r="AU15" s="10" t="str">
        <f t="shared" si="23"/>
        <v/>
      </c>
      <c r="AV15" s="7" t="str">
        <f t="shared" si="24"/>
        <v/>
      </c>
      <c r="AW15" s="143" t="s">
        <v>129</v>
      </c>
      <c r="AY15" s="12" t="str">
        <f t="shared" si="25"/>
        <v>PENDIENTE</v>
      </c>
      <c r="AZ15" s="8">
        <v>44196</v>
      </c>
      <c r="BA15" s="142" t="s">
        <v>147</v>
      </c>
      <c r="BF15" s="144"/>
      <c r="BG15" s="12"/>
      <c r="BI15" s="1" t="str">
        <f t="shared" si="26"/>
        <v>ABIERTO</v>
      </c>
    </row>
    <row r="16" spans="1:63" ht="35.1" customHeight="1">
      <c r="A16" s="123"/>
      <c r="B16" s="123"/>
      <c r="C16" s="127" t="s">
        <v>81</v>
      </c>
      <c r="D16" s="123"/>
      <c r="E16" s="149"/>
      <c r="F16" s="123"/>
      <c r="G16" s="123">
        <v>12</v>
      </c>
      <c r="H16" s="124" t="s">
        <v>83</v>
      </c>
      <c r="I16" s="141" t="s">
        <v>148</v>
      </c>
      <c r="J16" s="125" t="s">
        <v>106</v>
      </c>
      <c r="K16" s="19" t="s">
        <v>107</v>
      </c>
      <c r="L16" s="19" t="s">
        <v>149</v>
      </c>
      <c r="M16" s="126">
        <v>1</v>
      </c>
      <c r="N16" s="127" t="s">
        <v>88</v>
      </c>
      <c r="O16" s="127" t="str">
        <f>IF(H16="","",VLOOKUP(H16,'[1]Procedimientos Publicar'!$C$6:$E$85,3,FALSE))</f>
        <v>SECRETARIA GENERAL</v>
      </c>
      <c r="P16" s="127" t="s">
        <v>89</v>
      </c>
      <c r="Q16" s="123"/>
      <c r="R16" s="123"/>
      <c r="S16" s="128"/>
      <c r="T16" s="129">
        <v>1</v>
      </c>
      <c r="U16" s="123"/>
      <c r="V16" s="20">
        <v>43617</v>
      </c>
      <c r="W16" s="20">
        <v>43830</v>
      </c>
      <c r="X16" s="20"/>
      <c r="Y16" s="130">
        <v>43830</v>
      </c>
      <c r="Z16" s="24" t="s">
        <v>109</v>
      </c>
      <c r="AA16" s="123">
        <v>1</v>
      </c>
      <c r="AB16" s="131">
        <f t="shared" si="0"/>
        <v>1</v>
      </c>
      <c r="AC16" s="132">
        <f t="shared" si="1"/>
        <v>1</v>
      </c>
      <c r="AD16" s="7" t="str">
        <f t="shared" si="9"/>
        <v>OK</v>
      </c>
      <c r="AE16" s="28" t="s">
        <v>150</v>
      </c>
      <c r="AG16" s="12" t="str">
        <f t="shared" si="3"/>
        <v>CUMPLIDA</v>
      </c>
      <c r="BG16" s="12" t="str">
        <f t="shared" ref="BG16:BG18" si="27">IF(AC16=100%,"CUMPLIDA","INCUMPLIDA")</f>
        <v>CUMPLIDA</v>
      </c>
      <c r="BI16" s="1" t="str">
        <f t="shared" si="11"/>
        <v>CERRADO</v>
      </c>
    </row>
    <row r="17" spans="1:61" ht="35.1" customHeight="1">
      <c r="A17" s="123"/>
      <c r="B17" s="123"/>
      <c r="C17" s="127" t="s">
        <v>81</v>
      </c>
      <c r="D17" s="123"/>
      <c r="E17" s="149"/>
      <c r="F17" s="123"/>
      <c r="G17" s="123">
        <v>13</v>
      </c>
      <c r="H17" s="124" t="s">
        <v>83</v>
      </c>
      <c r="I17" s="141" t="s">
        <v>151</v>
      </c>
      <c r="J17" s="125" t="s">
        <v>106</v>
      </c>
      <c r="K17" s="19" t="s">
        <v>107</v>
      </c>
      <c r="L17" s="19" t="s">
        <v>149</v>
      </c>
      <c r="M17" s="126">
        <v>1</v>
      </c>
      <c r="N17" s="127" t="s">
        <v>88</v>
      </c>
      <c r="O17" s="127" t="str">
        <f>IF(H17="","",VLOOKUP(H17,'[1]Procedimientos Publicar'!$C$6:$E$85,3,FALSE))</f>
        <v>SECRETARIA GENERAL</v>
      </c>
      <c r="P17" s="127" t="s">
        <v>89</v>
      </c>
      <c r="Q17" s="123"/>
      <c r="R17" s="123"/>
      <c r="S17" s="128"/>
      <c r="T17" s="129">
        <v>1</v>
      </c>
      <c r="U17" s="123"/>
      <c r="V17" s="20">
        <v>43617</v>
      </c>
      <c r="W17" s="20">
        <v>43830</v>
      </c>
      <c r="X17" s="20"/>
      <c r="Y17" s="130">
        <v>43830</v>
      </c>
      <c r="Z17" s="24" t="s">
        <v>109</v>
      </c>
      <c r="AA17" s="123">
        <v>1</v>
      </c>
      <c r="AB17" s="131">
        <f t="shared" si="0"/>
        <v>1</v>
      </c>
      <c r="AC17" s="132">
        <f t="shared" si="1"/>
        <v>1</v>
      </c>
      <c r="AD17" s="7" t="str">
        <f t="shared" si="9"/>
        <v>OK</v>
      </c>
      <c r="AE17" s="28" t="s">
        <v>150</v>
      </c>
      <c r="AG17" s="12" t="str">
        <f t="shared" si="3"/>
        <v>CUMPLIDA</v>
      </c>
      <c r="BG17" s="12" t="str">
        <f t="shared" si="27"/>
        <v>CUMPLIDA</v>
      </c>
      <c r="BI17" s="1" t="str">
        <f t="shared" si="11"/>
        <v>CERRADO</v>
      </c>
    </row>
    <row r="18" spans="1:61" ht="35.1" customHeight="1">
      <c r="A18" s="123"/>
      <c r="B18" s="123"/>
      <c r="C18" s="127" t="s">
        <v>81</v>
      </c>
      <c r="D18" s="123"/>
      <c r="E18" s="149"/>
      <c r="F18" s="123"/>
      <c r="G18" s="123">
        <v>14</v>
      </c>
      <c r="H18" s="124" t="s">
        <v>83</v>
      </c>
      <c r="I18" s="141" t="s">
        <v>152</v>
      </c>
      <c r="J18" s="125" t="s">
        <v>106</v>
      </c>
      <c r="K18" s="19" t="s">
        <v>107</v>
      </c>
      <c r="L18" s="19" t="s">
        <v>149</v>
      </c>
      <c r="M18" s="126">
        <v>1</v>
      </c>
      <c r="N18" s="127" t="s">
        <v>88</v>
      </c>
      <c r="O18" s="127" t="str">
        <f>IF(H18="","",VLOOKUP(H18,'[1]Procedimientos Publicar'!$C$6:$E$85,3,FALSE))</f>
        <v>SECRETARIA GENERAL</v>
      </c>
      <c r="P18" s="127" t="s">
        <v>89</v>
      </c>
      <c r="Q18" s="123"/>
      <c r="R18" s="123"/>
      <c r="S18" s="128"/>
      <c r="T18" s="129">
        <v>1</v>
      </c>
      <c r="U18" s="123"/>
      <c r="V18" s="20">
        <v>43617</v>
      </c>
      <c r="W18" s="20">
        <v>43830</v>
      </c>
      <c r="X18" s="20"/>
      <c r="Y18" s="130">
        <v>43830</v>
      </c>
      <c r="Z18" s="24" t="s">
        <v>109</v>
      </c>
      <c r="AA18" s="123">
        <v>1</v>
      </c>
      <c r="AB18" s="131">
        <f t="shared" si="0"/>
        <v>1</v>
      </c>
      <c r="AC18" s="132">
        <f t="shared" si="1"/>
        <v>1</v>
      </c>
      <c r="AD18" s="7" t="str">
        <f t="shared" si="9"/>
        <v>OK</v>
      </c>
      <c r="AE18" s="28" t="s">
        <v>150</v>
      </c>
      <c r="AG18" s="12" t="str">
        <f t="shared" si="3"/>
        <v>CUMPLIDA</v>
      </c>
      <c r="BG18" s="12" t="str">
        <f t="shared" si="27"/>
        <v>CUMPLIDA</v>
      </c>
      <c r="BI18" s="1" t="str">
        <f t="shared" si="11"/>
        <v>CERRADO</v>
      </c>
    </row>
    <row r="19" spans="1:61" ht="35.1" customHeight="1">
      <c r="A19" s="123"/>
      <c r="B19" s="123"/>
      <c r="C19" s="127" t="s">
        <v>81</v>
      </c>
      <c r="D19" s="123"/>
      <c r="E19" s="149"/>
      <c r="F19" s="123"/>
      <c r="G19" s="123">
        <v>15</v>
      </c>
      <c r="H19" s="124" t="s">
        <v>83</v>
      </c>
      <c r="I19" s="141" t="s">
        <v>153</v>
      </c>
      <c r="J19" s="125" t="s">
        <v>106</v>
      </c>
      <c r="K19" s="136" t="s">
        <v>154</v>
      </c>
      <c r="L19" s="19" t="s">
        <v>155</v>
      </c>
      <c r="M19" s="126">
        <v>1</v>
      </c>
      <c r="N19" s="127" t="s">
        <v>88</v>
      </c>
      <c r="O19" s="127" t="str">
        <f>IF(H19="","",VLOOKUP(H19,'[1]Procedimientos Publicar'!$C$6:$E$85,3,FALSE))</f>
        <v>SECRETARIA GENERAL</v>
      </c>
      <c r="P19" s="127" t="s">
        <v>89</v>
      </c>
      <c r="Q19" s="123"/>
      <c r="R19" s="123"/>
      <c r="S19" s="136"/>
      <c r="T19" s="129">
        <v>1</v>
      </c>
      <c r="U19" s="123"/>
      <c r="V19" s="20">
        <v>43831</v>
      </c>
      <c r="W19" s="20">
        <v>44104</v>
      </c>
      <c r="X19" s="20"/>
      <c r="Y19" s="130">
        <v>43830</v>
      </c>
      <c r="Z19" s="134"/>
      <c r="AA19" s="123"/>
      <c r="AB19" s="131" t="str">
        <f t="shared" si="0"/>
        <v/>
      </c>
      <c r="AC19" s="132" t="str">
        <f t="shared" si="1"/>
        <v/>
      </c>
      <c r="AD19" s="7" t="str">
        <f t="shared" si="9"/>
        <v/>
      </c>
      <c r="AE19" s="135"/>
      <c r="AG19" s="12" t="str">
        <f t="shared" si="3"/>
        <v>PENDIENTE</v>
      </c>
      <c r="AH19" s="88" t="s">
        <v>92</v>
      </c>
      <c r="AJ19" s="13">
        <v>0</v>
      </c>
      <c r="AK19" s="6">
        <f>(IF(AJ19="","",IF(OR($M19=0,$M19="",AH19=""),"",AJ19/$M19)))</f>
        <v>0</v>
      </c>
      <c r="AL19" s="29">
        <f t="shared" ref="AL19" si="28">(IF(OR($T19="",AK19=""),"",IF(OR($T19=0,AK19=0),0,IF((AK19*100%)/$T19&gt;100%,100%,(AK19*100%)/$T19))))</f>
        <v>0</v>
      </c>
      <c r="AM19" s="7" t="str">
        <f>IF(AJ19="","",IF(AL19&lt;100%, IF(AL19&lt;50%, "ALERTA","EN TERMINO"), IF(AL19=100%, "OK", "EN TERMINO")))</f>
        <v>ALERTA</v>
      </c>
      <c r="AN19" s="142" t="s">
        <v>156</v>
      </c>
      <c r="AP19" s="12" t="str">
        <f>IF(AL19=100%,IF(AL19&gt;50%,"CUMPLIDA","PENDIENTE"),IF(AL19&lt;50%,"INCUMPLIDA","PENDIENTE"))</f>
        <v>INCUMPLIDA</v>
      </c>
      <c r="AQ19" s="8">
        <v>44150</v>
      </c>
      <c r="AT19" s="9" t="str">
        <f t="shared" ref="AT19" si="29">(IF(AS19="","",IF(OR($M19=0,$M19="",AQ19=""),"",AS19/$M19)))</f>
        <v/>
      </c>
      <c r="AU19" s="10" t="str">
        <f t="shared" ref="AU19" si="30">(IF(OR($T19="",AT19=""),"",IF(OR($T19=0,AT19=0),0,IF((AT19*100%)/$T19&gt;100%,100%,(AT19*100%)/$T19))))</f>
        <v/>
      </c>
      <c r="AV19" s="7" t="str">
        <f t="shared" ref="AV19" si="31">IF(AS19="","",IF(AU19&lt;100%, IF(AU19&lt;75%, "ALERTA","EN TERMINO"), IF(AU19=100%, "OK", "EN TERMINO")))</f>
        <v/>
      </c>
      <c r="AW19" s="110" t="s">
        <v>157</v>
      </c>
      <c r="AY19" s="12" t="str">
        <f t="shared" ref="AY19" si="32">IF(AU19=100%,IF(AU19&gt;75%,"CUMPLIDA","PENDIENTE"),IF(AU19&lt;75%,"INCUMPLIDA","PENDIENTE"))</f>
        <v>PENDIENTE</v>
      </c>
      <c r="AZ19" s="8">
        <v>44196</v>
      </c>
      <c r="BA19" s="13" t="s">
        <v>158</v>
      </c>
      <c r="BB19" s="13">
        <v>1</v>
      </c>
      <c r="BC19" s="6">
        <f t="shared" ref="BC19" si="33">(IF(BB19="","",IF(OR($M19=0,$M19="",AZ19=""),"",BB19/$M19)))</f>
        <v>1</v>
      </c>
      <c r="BD19" s="11">
        <f t="shared" ref="BD19" si="34">(IF(OR($T19="",BC19=""),"",IF(OR($T19=0,BC19=0),0,IF((BC19*100%)/$T19&gt;100%,100%,(BC19*100%)/$T19))))</f>
        <v>1</v>
      </c>
      <c r="BE19" s="7" t="str">
        <f t="shared" ref="BE19" si="35">IF(BB19="","",IF(BD19&lt;100%, IF(BD19&lt;100%, "ALERTA","EN TERMINO"), IF(BD19=100%, "OK", "EN TERMINO")))</f>
        <v>OK</v>
      </c>
      <c r="BF19" s="142" t="s">
        <v>159</v>
      </c>
      <c r="BG19" s="12" t="str">
        <f t="shared" ref="BG19" si="36">IF(BD19=100%,IF(BD19&gt;25%,"CUMPLIDA","PENDIENTE"),IF(BD19&lt;25%,"INCUMPLIDA","PENDIENTE"))</f>
        <v>CUMPLIDA</v>
      </c>
      <c r="BI19" s="1" t="str">
        <f>IF(BG19="CUMPLIDA","CERRADO","ABIERTO")</f>
        <v>CERRADO</v>
      </c>
    </row>
    <row r="20" spans="1:61" ht="69" customHeight="1">
      <c r="C20" s="13"/>
      <c r="E20" s="118"/>
      <c r="H20" s="111"/>
      <c r="I20" s="51"/>
      <c r="J20" s="53"/>
      <c r="K20" s="22"/>
      <c r="L20" s="22"/>
      <c r="M20" s="37"/>
      <c r="N20" s="13"/>
      <c r="O20" s="13"/>
      <c r="P20" s="13"/>
      <c r="S20" s="22"/>
      <c r="T20" s="29"/>
      <c r="V20" s="17"/>
      <c r="W20" s="17"/>
      <c r="X20" s="17"/>
      <c r="Y20" s="5"/>
      <c r="Z20" s="54"/>
      <c r="AB20" s="6"/>
      <c r="AC20" s="11"/>
      <c r="AE20" s="23"/>
      <c r="AG20" s="109"/>
      <c r="BG20" s="109"/>
    </row>
    <row r="21" spans="1:61" ht="69" customHeight="1">
      <c r="C21" s="13"/>
      <c r="E21" s="118"/>
      <c r="H21" s="111"/>
      <c r="I21" s="42"/>
      <c r="J21" s="50"/>
      <c r="K21" s="22"/>
      <c r="L21" s="22"/>
      <c r="M21" s="37"/>
      <c r="N21" s="13"/>
      <c r="O21" s="13"/>
      <c r="P21" s="13"/>
      <c r="S21" s="22"/>
      <c r="T21" s="29"/>
      <c r="V21" s="17"/>
      <c r="W21" s="17"/>
      <c r="X21" s="17"/>
      <c r="Y21" s="5"/>
      <c r="Z21" s="23"/>
      <c r="AB21" s="6"/>
      <c r="AC21" s="11"/>
      <c r="AE21" s="42"/>
      <c r="AG21" s="109"/>
      <c r="BG21" s="109"/>
    </row>
    <row r="22" spans="1:61" ht="69" customHeight="1">
      <c r="C22" s="13"/>
      <c r="E22" s="118"/>
      <c r="H22" s="111"/>
      <c r="I22" s="42"/>
      <c r="J22" s="50"/>
      <c r="K22" s="22"/>
      <c r="L22" s="22"/>
      <c r="M22" s="37"/>
      <c r="N22" s="13"/>
      <c r="O22" s="13"/>
      <c r="P22" s="13"/>
      <c r="S22" s="22"/>
      <c r="T22" s="29"/>
      <c r="V22" s="17"/>
      <c r="W22" s="17"/>
      <c r="X22" s="17"/>
      <c r="Y22" s="5"/>
      <c r="Z22" s="23"/>
      <c r="AB22" s="6"/>
      <c r="AC22" s="11"/>
      <c r="AE22" s="42"/>
      <c r="AG22" s="109"/>
      <c r="BG22" s="109"/>
    </row>
    <row r="23" spans="1:61" ht="69" customHeight="1">
      <c r="C23" s="13"/>
      <c r="E23" s="118"/>
      <c r="H23" s="111"/>
      <c r="I23" s="42"/>
      <c r="J23" s="50"/>
      <c r="K23" s="22"/>
      <c r="L23" s="22"/>
      <c r="M23" s="37"/>
      <c r="N23" s="13"/>
      <c r="O23" s="13"/>
      <c r="P23" s="13"/>
      <c r="S23" s="22"/>
      <c r="T23" s="29"/>
      <c r="V23" s="17"/>
      <c r="W23" s="17"/>
      <c r="X23" s="17"/>
      <c r="Y23" s="5"/>
      <c r="Z23" s="23"/>
      <c r="AB23" s="6"/>
      <c r="AC23" s="11"/>
      <c r="AE23" s="42"/>
      <c r="AG23" s="109"/>
      <c r="BG23" s="109"/>
    </row>
    <row r="24" spans="1:61" ht="69" customHeight="1">
      <c r="C24" s="13"/>
      <c r="E24" s="118"/>
      <c r="H24" s="111"/>
      <c r="I24" s="42"/>
      <c r="J24" s="50"/>
      <c r="K24" s="23"/>
      <c r="L24" s="22"/>
      <c r="M24" s="37"/>
      <c r="N24" s="13"/>
      <c r="O24" s="13"/>
      <c r="P24" s="13"/>
      <c r="S24" s="23"/>
      <c r="T24" s="29"/>
      <c r="V24" s="17"/>
      <c r="W24" s="17"/>
      <c r="X24" s="17"/>
      <c r="Y24" s="5"/>
      <c r="Z24" s="52"/>
      <c r="AB24" s="6"/>
      <c r="AC24" s="11"/>
      <c r="AE24" s="32"/>
      <c r="BG24" s="109"/>
    </row>
    <row r="25" spans="1:61" ht="69" customHeight="1">
      <c r="C25" s="13"/>
      <c r="E25" s="119"/>
      <c r="H25" s="111"/>
      <c r="I25" s="42"/>
      <c r="N25" s="13"/>
      <c r="O25" s="13"/>
      <c r="P25" s="13"/>
      <c r="T25" s="29"/>
      <c r="Y25" s="5"/>
      <c r="AB25" s="6"/>
      <c r="AC25" s="11"/>
      <c r="AG25" s="109"/>
      <c r="BG25" s="109"/>
    </row>
    <row r="26" spans="1:61" ht="69" customHeight="1">
      <c r="C26" s="13"/>
      <c r="E26" s="119"/>
      <c r="H26" s="111"/>
      <c r="I26" s="42"/>
      <c r="N26" s="13"/>
      <c r="O26" s="13"/>
      <c r="P26" s="13"/>
      <c r="T26" s="29"/>
      <c r="Y26" s="5"/>
      <c r="AB26" s="6"/>
      <c r="AC26" s="11"/>
      <c r="AG26" s="109"/>
      <c r="BG26" s="109"/>
    </row>
    <row r="27" spans="1:61" ht="69" customHeight="1">
      <c r="C27" s="13"/>
      <c r="E27" s="119"/>
      <c r="H27" s="111"/>
      <c r="I27" s="55"/>
      <c r="N27" s="13"/>
      <c r="O27" s="13"/>
      <c r="P27" s="13"/>
      <c r="T27" s="29"/>
      <c r="Y27" s="5"/>
      <c r="AB27" s="6"/>
      <c r="AC27" s="11"/>
      <c r="AG27" s="109"/>
      <c r="BG27" s="109"/>
    </row>
    <row r="28" spans="1:61" ht="69" customHeight="1">
      <c r="C28" s="13"/>
      <c r="E28" s="113"/>
      <c r="H28" s="44"/>
      <c r="I28" s="107"/>
      <c r="J28" s="107"/>
      <c r="K28" s="107"/>
      <c r="L28" s="56"/>
      <c r="N28" s="13"/>
      <c r="O28" s="13"/>
      <c r="P28" s="13"/>
      <c r="S28" s="107"/>
      <c r="T28" s="29"/>
      <c r="V28" s="112"/>
      <c r="W28" s="112"/>
      <c r="X28" s="112"/>
      <c r="Y28" s="5"/>
      <c r="Z28" s="107"/>
      <c r="AB28" s="6"/>
      <c r="AC28" s="11"/>
      <c r="AE28" s="45"/>
      <c r="AG28" s="109"/>
      <c r="BG28" s="109"/>
    </row>
    <row r="29" spans="1:61" ht="69" customHeight="1">
      <c r="C29" s="13"/>
      <c r="E29" s="113"/>
      <c r="H29" s="44"/>
      <c r="I29" s="58"/>
      <c r="J29" s="107"/>
      <c r="K29" s="107"/>
      <c r="L29" s="59"/>
      <c r="N29" s="13"/>
      <c r="O29" s="13"/>
      <c r="P29" s="13"/>
      <c r="S29" s="107"/>
      <c r="T29" s="29"/>
      <c r="V29" s="60"/>
      <c r="W29" s="61"/>
      <c r="X29" s="61"/>
      <c r="Y29" s="5"/>
      <c r="Z29" s="107"/>
      <c r="AB29" s="6"/>
      <c r="AC29" s="11"/>
      <c r="AE29" s="45"/>
      <c r="AG29" s="109"/>
      <c r="BG29" s="109"/>
    </row>
    <row r="30" spans="1:61" ht="69" customHeight="1">
      <c r="C30" s="13"/>
      <c r="E30" s="113"/>
      <c r="H30" s="44"/>
      <c r="I30" s="42"/>
      <c r="J30" s="42"/>
      <c r="K30" s="42"/>
      <c r="L30" s="55"/>
      <c r="N30" s="13"/>
      <c r="O30" s="13"/>
      <c r="P30" s="13"/>
      <c r="S30" s="42"/>
      <c r="T30" s="29"/>
      <c r="V30" s="112"/>
      <c r="W30" s="112"/>
      <c r="X30" s="112"/>
      <c r="Y30" s="5"/>
      <c r="Z30" s="107"/>
      <c r="AB30" s="6"/>
      <c r="AC30" s="11"/>
      <c r="AE30" s="107"/>
      <c r="BG30" s="109"/>
    </row>
    <row r="31" spans="1:61" ht="69" customHeight="1">
      <c r="C31" s="13"/>
      <c r="E31" s="118"/>
      <c r="H31" s="111"/>
      <c r="I31" s="48"/>
      <c r="J31" s="48"/>
      <c r="K31" s="48"/>
      <c r="L31" s="48"/>
      <c r="N31" s="13"/>
      <c r="O31" s="13"/>
      <c r="P31" s="111"/>
      <c r="S31" s="48"/>
      <c r="T31" s="29"/>
      <c r="V31" s="62"/>
      <c r="W31" s="62"/>
      <c r="X31" s="62"/>
      <c r="Y31" s="5"/>
      <c r="Z31" s="63"/>
      <c r="AB31" s="6"/>
      <c r="AC31" s="11"/>
      <c r="AE31" s="64"/>
      <c r="AG31" s="109"/>
      <c r="BG31" s="109"/>
    </row>
    <row r="32" spans="1:61" ht="69" customHeight="1">
      <c r="C32" s="13"/>
      <c r="E32" s="118"/>
      <c r="H32" s="111"/>
      <c r="I32" s="48"/>
      <c r="J32" s="65"/>
      <c r="K32" s="65"/>
      <c r="L32" s="65"/>
      <c r="N32" s="13"/>
      <c r="O32" s="13"/>
      <c r="P32" s="111"/>
      <c r="S32" s="65"/>
      <c r="T32" s="29"/>
      <c r="U32" s="65"/>
      <c r="V32" s="62"/>
      <c r="W32" s="62"/>
      <c r="X32" s="62"/>
      <c r="Y32" s="5"/>
      <c r="Z32" s="107"/>
      <c r="AB32" s="6"/>
      <c r="AC32" s="11"/>
      <c r="AE32" s="48"/>
      <c r="BG32" s="109"/>
    </row>
    <row r="33" spans="3:59" ht="69" customHeight="1">
      <c r="C33" s="13"/>
      <c r="E33" s="118"/>
      <c r="H33" s="111"/>
      <c r="I33" s="48"/>
      <c r="J33" s="65"/>
      <c r="K33" s="65"/>
      <c r="L33" s="65"/>
      <c r="N33" s="13"/>
      <c r="O33" s="13"/>
      <c r="P33" s="111"/>
      <c r="S33" s="65"/>
      <c r="T33" s="29"/>
      <c r="V33" s="62"/>
      <c r="W33" s="62"/>
      <c r="X33" s="62"/>
      <c r="Y33" s="5"/>
      <c r="Z33" s="107"/>
      <c r="AB33" s="6"/>
      <c r="AC33" s="11"/>
      <c r="AE33" s="107"/>
      <c r="AG33" s="109"/>
      <c r="BG33" s="109"/>
    </row>
    <row r="34" spans="3:59" ht="69" customHeight="1">
      <c r="C34" s="13"/>
      <c r="E34" s="118"/>
      <c r="H34" s="111"/>
      <c r="I34" s="48"/>
      <c r="J34" s="66"/>
      <c r="K34" s="48"/>
      <c r="L34" s="65"/>
      <c r="N34" s="13"/>
      <c r="O34" s="13"/>
      <c r="P34" s="65"/>
      <c r="S34" s="48"/>
      <c r="T34" s="29"/>
      <c r="V34" s="67"/>
      <c r="W34" s="67"/>
      <c r="X34" s="67"/>
      <c r="Y34" s="5"/>
      <c r="Z34" s="107"/>
      <c r="AB34" s="6"/>
      <c r="AC34" s="11"/>
      <c r="AE34" s="107"/>
      <c r="AG34" s="109"/>
      <c r="BG34" s="109"/>
    </row>
    <row r="35" spans="3:59" ht="69" customHeight="1">
      <c r="C35" s="13"/>
      <c r="E35" s="118"/>
      <c r="H35" s="111"/>
      <c r="I35" s="48"/>
      <c r="J35" s="65"/>
      <c r="K35" s="65"/>
      <c r="L35" s="65"/>
      <c r="N35" s="13"/>
      <c r="O35" s="13"/>
      <c r="P35" s="111"/>
      <c r="S35" s="65"/>
      <c r="T35" s="29"/>
      <c r="V35" s="62"/>
      <c r="W35" s="62"/>
      <c r="X35" s="62"/>
      <c r="Y35" s="5"/>
      <c r="Z35" s="107"/>
      <c r="AB35" s="6"/>
      <c r="AC35" s="11"/>
      <c r="AE35" s="45"/>
      <c r="AG35" s="109"/>
      <c r="BG35" s="109"/>
    </row>
    <row r="36" spans="3:59" ht="69" customHeight="1">
      <c r="C36" s="13"/>
      <c r="E36" s="120"/>
      <c r="H36" s="111"/>
      <c r="I36" s="42"/>
      <c r="J36" s="30"/>
      <c r="K36" s="30"/>
      <c r="L36" s="30"/>
      <c r="M36" s="31"/>
      <c r="N36" s="13"/>
      <c r="O36" s="13"/>
      <c r="P36" s="13"/>
      <c r="S36" s="30"/>
      <c r="T36" s="29"/>
      <c r="V36" s="17"/>
      <c r="W36" s="17"/>
      <c r="X36" s="17"/>
      <c r="Y36" s="5"/>
      <c r="Z36" s="14"/>
      <c r="AB36" s="6"/>
      <c r="AC36" s="11"/>
      <c r="AE36" s="46"/>
      <c r="AG36" s="109"/>
      <c r="BG36" s="109"/>
    </row>
    <row r="37" spans="3:59" ht="69" customHeight="1">
      <c r="C37" s="13"/>
      <c r="E37" s="120"/>
      <c r="H37" s="111"/>
      <c r="I37" s="42"/>
      <c r="J37" s="68"/>
      <c r="K37" s="30"/>
      <c r="L37" s="30"/>
      <c r="M37" s="33"/>
      <c r="N37" s="13"/>
      <c r="O37" s="13"/>
      <c r="P37" s="13"/>
      <c r="S37" s="30"/>
      <c r="T37" s="29"/>
      <c r="V37" s="34"/>
      <c r="W37" s="34"/>
      <c r="X37" s="34"/>
      <c r="Y37" s="5"/>
      <c r="Z37" s="14"/>
      <c r="AB37" s="6"/>
      <c r="AC37" s="11"/>
      <c r="AE37" s="46"/>
      <c r="AG37" s="109"/>
      <c r="BG37" s="109"/>
    </row>
    <row r="38" spans="3:59" ht="69" customHeight="1">
      <c r="C38" s="13"/>
      <c r="E38" s="120"/>
      <c r="H38" s="111"/>
      <c r="I38" s="55"/>
      <c r="J38" s="55"/>
      <c r="K38" s="14"/>
      <c r="L38" s="30"/>
      <c r="M38" s="31"/>
      <c r="N38" s="13"/>
      <c r="O38" s="13"/>
      <c r="P38" s="13"/>
      <c r="S38" s="14"/>
      <c r="T38" s="29"/>
      <c r="V38" s="17"/>
      <c r="W38" s="17"/>
      <c r="X38" s="17"/>
      <c r="Y38" s="5"/>
      <c r="Z38" s="14"/>
      <c r="AB38" s="6"/>
      <c r="AC38" s="11"/>
      <c r="AE38" s="16"/>
      <c r="AG38" s="109"/>
      <c r="BG38" s="109"/>
    </row>
    <row r="39" spans="3:59" ht="69" customHeight="1">
      <c r="C39" s="13"/>
      <c r="E39" s="120"/>
      <c r="H39" s="111"/>
      <c r="I39" s="69"/>
      <c r="J39" s="14"/>
      <c r="K39" s="14"/>
      <c r="L39" s="16"/>
      <c r="M39" s="36"/>
      <c r="N39" s="13"/>
      <c r="O39" s="13"/>
      <c r="P39" s="13"/>
      <c r="S39" s="14"/>
      <c r="T39" s="29"/>
      <c r="V39" s="17"/>
      <c r="W39" s="17"/>
      <c r="X39" s="17"/>
      <c r="Y39" s="5"/>
      <c r="Z39" s="14"/>
      <c r="AB39" s="6"/>
      <c r="AC39" s="11"/>
      <c r="AE39" s="46"/>
      <c r="AG39" s="109"/>
      <c r="BG39" s="109"/>
    </row>
    <row r="40" spans="3:59" ht="69" customHeight="1">
      <c r="C40" s="13"/>
      <c r="E40" s="120"/>
      <c r="H40" s="111"/>
      <c r="I40" s="42"/>
      <c r="J40" s="14"/>
      <c r="K40" s="14"/>
      <c r="L40" s="70"/>
      <c r="M40" s="37"/>
      <c r="N40" s="13"/>
      <c r="O40" s="13"/>
      <c r="P40" s="13"/>
      <c r="S40" s="14"/>
      <c r="T40" s="29"/>
      <c r="V40" s="17"/>
      <c r="W40" s="32"/>
      <c r="X40" s="32"/>
      <c r="Y40" s="5"/>
      <c r="Z40" s="14"/>
      <c r="AB40" s="6"/>
      <c r="AC40" s="11"/>
      <c r="AE40" s="16"/>
      <c r="AG40" s="109"/>
      <c r="BG40" s="109"/>
    </row>
    <row r="41" spans="3:59" ht="69" customHeight="1">
      <c r="C41" s="13"/>
      <c r="E41" s="120"/>
      <c r="H41" s="111"/>
      <c r="I41" s="55"/>
      <c r="J41" s="14"/>
      <c r="K41" s="22"/>
      <c r="L41" s="22"/>
      <c r="M41" s="31"/>
      <c r="N41" s="13"/>
      <c r="O41" s="13"/>
      <c r="P41" s="13"/>
      <c r="S41" s="22"/>
      <c r="T41" s="29"/>
      <c r="V41" s="17"/>
      <c r="W41" s="17"/>
      <c r="X41" s="17"/>
      <c r="Y41" s="5"/>
      <c r="Z41" s="14"/>
      <c r="AB41" s="6"/>
      <c r="AC41" s="11"/>
      <c r="AE41" s="16"/>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row>
    <row r="42" spans="3:59" ht="69" customHeight="1">
      <c r="C42" s="13"/>
      <c r="E42" s="120"/>
      <c r="H42" s="111"/>
      <c r="I42" s="42"/>
      <c r="J42" s="14"/>
      <c r="K42" s="14"/>
      <c r="L42" s="14"/>
      <c r="M42" s="36"/>
      <c r="N42" s="13"/>
      <c r="O42" s="13"/>
      <c r="P42" s="13"/>
      <c r="S42" s="14"/>
      <c r="T42" s="29"/>
      <c r="V42" s="17"/>
      <c r="W42" s="17"/>
      <c r="X42" s="17"/>
      <c r="Y42" s="5"/>
      <c r="Z42" s="14"/>
      <c r="AB42" s="6"/>
      <c r="AC42" s="11"/>
      <c r="AE42" s="16"/>
      <c r="AG42" s="109"/>
      <c r="BG42" s="109"/>
    </row>
    <row r="43" spans="3:59" ht="69" customHeight="1">
      <c r="C43" s="13"/>
      <c r="E43" s="120"/>
      <c r="H43" s="111"/>
      <c r="I43" s="42"/>
      <c r="J43" s="14"/>
      <c r="K43" s="14"/>
      <c r="L43" s="14"/>
      <c r="M43" s="36"/>
      <c r="N43" s="13"/>
      <c r="O43" s="13"/>
      <c r="P43" s="13"/>
      <c r="S43" s="14"/>
      <c r="T43" s="29"/>
      <c r="V43" s="17"/>
      <c r="W43" s="17"/>
      <c r="X43" s="17"/>
      <c r="Y43" s="5"/>
      <c r="Z43" s="14"/>
      <c r="AB43" s="6"/>
      <c r="AC43" s="11"/>
      <c r="AE43" s="16"/>
      <c r="AG43" s="109"/>
      <c r="BG43" s="109"/>
    </row>
    <row r="44" spans="3:59" ht="69" customHeight="1">
      <c r="C44" s="13"/>
      <c r="E44" s="120"/>
      <c r="H44" s="111"/>
      <c r="I44" s="42"/>
      <c r="J44" s="14"/>
      <c r="K44" s="14"/>
      <c r="L44" s="14"/>
      <c r="M44" s="36"/>
      <c r="N44" s="13"/>
      <c r="O44" s="13"/>
      <c r="P44" s="13"/>
      <c r="S44" s="14"/>
      <c r="T44" s="29"/>
      <c r="V44" s="17"/>
      <c r="W44" s="17"/>
      <c r="X44" s="17"/>
      <c r="Y44" s="5"/>
      <c r="Z44" s="14"/>
      <c r="AB44" s="6"/>
      <c r="AC44" s="11"/>
      <c r="AE44" s="36"/>
      <c r="AG44" s="109"/>
      <c r="BG44" s="109"/>
    </row>
    <row r="45" spans="3:59" ht="69" customHeight="1">
      <c r="C45" s="13"/>
      <c r="E45" s="120"/>
      <c r="H45" s="111"/>
      <c r="I45" s="42"/>
      <c r="J45" s="22"/>
      <c r="K45" s="22"/>
      <c r="L45" s="22"/>
      <c r="M45" s="37"/>
      <c r="N45" s="13"/>
      <c r="O45" s="13"/>
      <c r="P45" s="13"/>
      <c r="S45" s="22"/>
      <c r="T45" s="29"/>
      <c r="V45" s="17"/>
      <c r="W45" s="17"/>
      <c r="X45" s="17"/>
      <c r="Y45" s="5"/>
      <c r="Z45" s="14"/>
      <c r="AB45" s="6"/>
      <c r="AC45" s="11"/>
      <c r="AE45" s="16"/>
      <c r="AG45" s="109"/>
      <c r="BG45" s="109"/>
    </row>
    <row r="46" spans="3:59" ht="69" customHeight="1">
      <c r="C46" s="13"/>
      <c r="E46" s="118"/>
      <c r="H46" s="111"/>
      <c r="I46" s="48"/>
      <c r="J46" s="71"/>
      <c r="N46" s="13"/>
      <c r="O46" s="13"/>
      <c r="P46" s="13"/>
      <c r="T46" s="29"/>
      <c r="Y46" s="5"/>
      <c r="Z46" s="43"/>
      <c r="AB46" s="6"/>
      <c r="AC46" s="11"/>
      <c r="AE46" s="14"/>
      <c r="AG46" s="109"/>
      <c r="BG46" s="109"/>
    </row>
    <row r="47" spans="3:59" ht="69" customHeight="1">
      <c r="C47" s="13"/>
      <c r="E47" s="118"/>
      <c r="H47" s="111"/>
      <c r="I47" s="42"/>
      <c r="J47" s="71"/>
      <c r="N47" s="13"/>
      <c r="O47" s="13"/>
      <c r="P47" s="13"/>
      <c r="T47" s="29"/>
      <c r="Y47" s="5"/>
      <c r="Z47" s="43"/>
      <c r="AB47" s="6"/>
      <c r="AC47" s="11"/>
      <c r="AE47" s="14"/>
      <c r="AG47" s="109"/>
      <c r="BG47" s="109"/>
    </row>
    <row r="48" spans="3:59" ht="69" customHeight="1">
      <c r="C48" s="13"/>
      <c r="E48" s="118"/>
      <c r="H48" s="111"/>
      <c r="I48" s="42"/>
      <c r="J48" s="71"/>
      <c r="N48" s="13"/>
      <c r="O48" s="13"/>
      <c r="P48" s="13"/>
      <c r="T48" s="29"/>
      <c r="Y48" s="5"/>
      <c r="Z48" s="43"/>
      <c r="AB48" s="6"/>
      <c r="AC48" s="11"/>
      <c r="AE48" s="14"/>
      <c r="AG48" s="109"/>
      <c r="BG48" s="109"/>
    </row>
    <row r="49" spans="3:59" ht="69" customHeight="1">
      <c r="C49" s="13"/>
      <c r="E49" s="118"/>
      <c r="H49" s="111"/>
      <c r="I49" s="42"/>
      <c r="J49" s="71"/>
      <c r="N49" s="13"/>
      <c r="O49" s="13"/>
      <c r="P49" s="13"/>
      <c r="T49" s="29"/>
      <c r="Y49" s="5"/>
      <c r="Z49" s="43"/>
      <c r="AB49" s="6"/>
      <c r="AC49" s="11"/>
      <c r="AE49" s="14"/>
      <c r="AG49" s="109"/>
      <c r="BG49" s="109"/>
    </row>
    <row r="50" spans="3:59" ht="69" customHeight="1">
      <c r="C50" s="13"/>
      <c r="E50" s="113"/>
      <c r="H50" s="111"/>
      <c r="I50" s="51"/>
      <c r="N50" s="13"/>
      <c r="O50" s="13"/>
      <c r="P50" s="13"/>
      <c r="T50" s="29"/>
      <c r="Y50" s="5"/>
      <c r="Z50" s="52"/>
      <c r="AB50" s="6"/>
      <c r="AC50" s="11"/>
      <c r="AG50" s="109"/>
      <c r="BG50" s="109"/>
    </row>
    <row r="51" spans="3:59" ht="69" customHeight="1">
      <c r="C51" s="13"/>
      <c r="E51" s="113"/>
      <c r="H51" s="111"/>
      <c r="I51" s="42"/>
      <c r="J51" s="43"/>
      <c r="K51" s="22"/>
      <c r="L51" s="18"/>
      <c r="M51" s="37"/>
      <c r="N51" s="13"/>
      <c r="O51" s="13"/>
      <c r="P51" s="13"/>
      <c r="T51" s="29"/>
      <c r="U51" s="22"/>
      <c r="V51" s="72"/>
      <c r="W51" s="72"/>
      <c r="X51" s="72"/>
      <c r="Y51" s="5"/>
      <c r="Z51" s="22"/>
      <c r="AB51" s="6"/>
      <c r="AC51" s="11"/>
      <c r="AG51" s="109"/>
      <c r="BG51" s="109"/>
    </row>
    <row r="52" spans="3:59" ht="69" customHeight="1">
      <c r="C52" s="13"/>
      <c r="E52" s="113"/>
      <c r="H52" s="111"/>
      <c r="I52" s="42"/>
      <c r="J52" s="43"/>
      <c r="K52" s="16"/>
      <c r="L52" s="39"/>
      <c r="M52" s="37"/>
      <c r="N52" s="13"/>
      <c r="O52" s="13"/>
      <c r="P52" s="13"/>
      <c r="T52" s="29"/>
      <c r="U52" s="16"/>
      <c r="V52" s="72"/>
      <c r="W52" s="72"/>
      <c r="X52" s="72"/>
      <c r="Y52" s="5"/>
      <c r="Z52" s="22"/>
      <c r="AB52" s="6"/>
      <c r="AC52" s="11"/>
      <c r="AG52" s="109"/>
      <c r="BG52" s="109"/>
    </row>
    <row r="53" spans="3:59" ht="69" customHeight="1">
      <c r="C53" s="13"/>
      <c r="E53" s="113"/>
      <c r="H53" s="111"/>
      <c r="I53" s="107"/>
      <c r="J53" s="43"/>
      <c r="K53" s="107"/>
      <c r="L53" s="40"/>
      <c r="M53" s="107"/>
      <c r="N53" s="13"/>
      <c r="O53" s="13"/>
      <c r="P53" s="74"/>
      <c r="T53" s="29"/>
      <c r="U53" s="107"/>
      <c r="V53" s="57"/>
      <c r="W53" s="41"/>
      <c r="X53" s="41"/>
      <c r="Y53" s="5"/>
      <c r="Z53" s="82"/>
      <c r="AB53" s="6"/>
      <c r="AC53" s="11"/>
      <c r="AG53" s="109"/>
      <c r="BG53" s="109"/>
    </row>
    <row r="54" spans="3:59" ht="69" customHeight="1">
      <c r="C54" s="13"/>
      <c r="E54" s="113"/>
      <c r="H54" s="111"/>
      <c r="I54" s="42"/>
      <c r="J54" s="39"/>
      <c r="K54" s="15"/>
      <c r="L54" s="39"/>
      <c r="M54" s="37"/>
      <c r="N54" s="13"/>
      <c r="O54" s="13"/>
      <c r="P54" s="13"/>
      <c r="T54" s="29"/>
      <c r="U54" s="15"/>
      <c r="V54" s="72"/>
      <c r="W54" s="72"/>
      <c r="X54" s="72"/>
      <c r="Y54" s="5"/>
      <c r="Z54" s="82"/>
      <c r="AB54" s="6"/>
      <c r="AC54" s="11"/>
      <c r="AG54" s="109"/>
      <c r="BG54" s="109"/>
    </row>
    <row r="55" spans="3:59" ht="69" customHeight="1">
      <c r="C55" s="13"/>
      <c r="E55" s="113"/>
      <c r="H55" s="111"/>
      <c r="I55" s="51"/>
      <c r="N55" s="13"/>
      <c r="O55" s="13"/>
      <c r="T55" s="29"/>
      <c r="Y55" s="5"/>
      <c r="Z55" s="52"/>
      <c r="AB55" s="6"/>
      <c r="AC55" s="11"/>
      <c r="AG55" s="109"/>
      <c r="BG55" s="109"/>
    </row>
    <row r="56" spans="3:59" ht="69" customHeight="1">
      <c r="C56" s="13"/>
      <c r="E56" s="113"/>
      <c r="H56" s="111"/>
      <c r="I56" s="51"/>
      <c r="N56" s="13"/>
      <c r="O56" s="13"/>
      <c r="T56" s="29"/>
      <c r="Y56" s="5"/>
      <c r="Z56" s="52"/>
      <c r="AB56" s="6"/>
      <c r="AC56" s="11"/>
      <c r="AG56" s="109"/>
      <c r="BG56" s="109"/>
    </row>
    <row r="57" spans="3:59" ht="69" customHeight="1">
      <c r="C57" s="13"/>
      <c r="E57" s="113"/>
      <c r="H57" s="111"/>
      <c r="I57" s="42"/>
      <c r="N57" s="13"/>
      <c r="O57" s="13"/>
      <c r="P57" s="74"/>
      <c r="T57" s="29"/>
      <c r="Y57" s="5"/>
      <c r="Z57" s="47"/>
      <c r="AB57" s="6"/>
      <c r="AC57" s="11"/>
      <c r="AG57" s="109"/>
      <c r="BG57" s="109"/>
    </row>
    <row r="58" spans="3:59" ht="69" customHeight="1">
      <c r="C58" s="13"/>
      <c r="E58" s="113"/>
      <c r="H58" s="44"/>
      <c r="I58" s="65"/>
      <c r="J58" s="39"/>
      <c r="K58" s="16"/>
      <c r="L58" s="16"/>
      <c r="N58" s="13"/>
      <c r="O58" s="13"/>
      <c r="P58" s="13"/>
      <c r="T58" s="29"/>
      <c r="U58" s="16"/>
      <c r="V58" s="72"/>
      <c r="W58" s="72"/>
      <c r="X58" s="72"/>
      <c r="Y58" s="5"/>
      <c r="Z58" s="47"/>
      <c r="AB58" s="6"/>
      <c r="AC58" s="11"/>
      <c r="AG58" s="109"/>
      <c r="BG58" s="109"/>
    </row>
    <row r="59" spans="3:59" ht="69" customHeight="1">
      <c r="C59" s="13"/>
      <c r="E59" s="113"/>
      <c r="H59" s="44"/>
      <c r="I59" s="51"/>
      <c r="J59" s="75"/>
      <c r="N59" s="13"/>
      <c r="O59" s="13"/>
      <c r="P59" s="13"/>
      <c r="T59" s="29"/>
      <c r="Y59" s="5"/>
      <c r="AB59" s="6"/>
      <c r="AC59" s="11"/>
      <c r="AG59" s="109"/>
      <c r="BG59" s="109"/>
    </row>
    <row r="60" spans="3:59" ht="69" customHeight="1">
      <c r="C60" s="13"/>
      <c r="E60" s="113"/>
      <c r="H60" s="44"/>
      <c r="I60" s="76"/>
      <c r="J60" s="39"/>
      <c r="K60" s="16"/>
      <c r="L60" s="16"/>
      <c r="N60" s="13"/>
      <c r="O60" s="13"/>
      <c r="P60" s="13"/>
      <c r="T60" s="29"/>
      <c r="U60" s="16"/>
      <c r="V60" s="72"/>
      <c r="W60" s="72"/>
      <c r="X60" s="72"/>
      <c r="Y60" s="5"/>
      <c r="Z60" s="45"/>
      <c r="AB60" s="6"/>
      <c r="AC60" s="11"/>
      <c r="AG60" s="109"/>
      <c r="BG60" s="109"/>
    </row>
    <row r="61" spans="3:59" ht="69" customHeight="1">
      <c r="C61" s="13"/>
      <c r="E61" s="113"/>
      <c r="H61" s="44"/>
      <c r="I61" s="65"/>
      <c r="J61" s="77"/>
      <c r="K61" s="77"/>
      <c r="N61" s="13"/>
      <c r="O61" s="13"/>
      <c r="P61" s="13"/>
      <c r="T61" s="29"/>
      <c r="Y61" s="5"/>
      <c r="AB61" s="6"/>
      <c r="AC61" s="11"/>
      <c r="AG61" s="109"/>
      <c r="BG61" s="109"/>
    </row>
    <row r="62" spans="3:59" ht="69" customHeight="1">
      <c r="C62" s="13"/>
      <c r="E62" s="120"/>
      <c r="H62" s="44"/>
      <c r="I62" s="78"/>
      <c r="K62" s="113"/>
      <c r="M62" s="79"/>
      <c r="N62" s="13"/>
      <c r="O62" s="13"/>
      <c r="P62" s="13"/>
      <c r="T62" s="29"/>
      <c r="V62" s="61"/>
      <c r="W62" s="61"/>
      <c r="X62" s="61"/>
      <c r="Y62" s="5"/>
      <c r="Z62" s="38"/>
      <c r="AB62" s="6"/>
      <c r="AC62" s="11"/>
      <c r="AG62" s="109"/>
      <c r="BG62" s="109"/>
    </row>
    <row r="63" spans="3:59" ht="69" customHeight="1">
      <c r="C63" s="13"/>
      <c r="E63" s="120"/>
      <c r="H63" s="44"/>
      <c r="I63" s="80"/>
      <c r="K63" s="113"/>
      <c r="M63" s="79"/>
      <c r="N63" s="13"/>
      <c r="O63" s="13"/>
      <c r="P63" s="13"/>
      <c r="T63" s="29"/>
      <c r="V63" s="61"/>
      <c r="W63" s="61"/>
      <c r="X63" s="61"/>
      <c r="Y63" s="5"/>
      <c r="Z63" s="38"/>
      <c r="AB63" s="6"/>
      <c r="AC63" s="11"/>
      <c r="AG63" s="109"/>
      <c r="BG63" s="109"/>
    </row>
    <row r="64" spans="3:59" ht="69" customHeight="1">
      <c r="C64" s="13"/>
      <c r="E64" s="120"/>
      <c r="H64" s="44"/>
      <c r="I64" s="80"/>
      <c r="K64" s="59"/>
      <c r="M64" s="79"/>
      <c r="N64" s="13"/>
      <c r="O64" s="13"/>
      <c r="P64" s="74"/>
      <c r="T64" s="29"/>
      <c r="V64" s="61"/>
      <c r="W64" s="61"/>
      <c r="X64" s="61"/>
      <c r="Y64" s="5"/>
      <c r="Z64" s="38"/>
      <c r="AB64" s="6"/>
      <c r="AC64" s="11"/>
      <c r="AG64" s="109"/>
      <c r="BG64" s="109"/>
    </row>
    <row r="65" spans="3:59" ht="69" customHeight="1">
      <c r="C65" s="13"/>
      <c r="E65" s="120"/>
      <c r="H65" s="44"/>
      <c r="I65" s="81"/>
      <c r="M65" s="79"/>
      <c r="N65" s="13"/>
      <c r="O65" s="13"/>
      <c r="P65" s="13"/>
      <c r="T65" s="29"/>
      <c r="V65" s="61"/>
      <c r="W65" s="61"/>
      <c r="X65" s="61"/>
      <c r="Y65" s="5"/>
      <c r="Z65" s="52"/>
      <c r="AB65" s="6"/>
      <c r="AC65" s="11"/>
      <c r="AG65" s="109"/>
      <c r="BG65" s="109"/>
    </row>
    <row r="66" spans="3:59" ht="69" customHeight="1">
      <c r="C66" s="13"/>
      <c r="E66" s="120"/>
      <c r="H66" s="44"/>
      <c r="I66" s="81"/>
      <c r="M66" s="79"/>
      <c r="N66" s="13"/>
      <c r="O66" s="13"/>
      <c r="P66" s="13"/>
      <c r="T66" s="29"/>
      <c r="V66" s="61"/>
      <c r="W66" s="61"/>
      <c r="X66" s="61"/>
      <c r="Y66" s="5"/>
      <c r="Z66" s="52"/>
      <c r="AB66" s="6"/>
      <c r="AC66" s="11"/>
      <c r="AG66" s="109"/>
      <c r="BG66" s="109"/>
    </row>
    <row r="67" spans="3:59" ht="69" customHeight="1">
      <c r="C67" s="13"/>
      <c r="E67" s="120"/>
      <c r="H67" s="44"/>
      <c r="I67" s="80"/>
      <c r="M67" s="79"/>
      <c r="N67" s="13"/>
      <c r="O67" s="13"/>
      <c r="P67" s="73"/>
      <c r="T67" s="29"/>
      <c r="V67" s="61"/>
      <c r="W67" s="61"/>
      <c r="X67" s="61"/>
      <c r="Y67" s="5"/>
      <c r="Z67" s="38"/>
      <c r="AB67" s="6"/>
      <c r="AC67" s="11"/>
      <c r="AG67" s="109"/>
      <c r="BG67" s="109"/>
    </row>
    <row r="68" spans="3:59" ht="69" customHeight="1">
      <c r="C68" s="13"/>
      <c r="E68" s="120"/>
      <c r="H68" s="44"/>
      <c r="I68" s="80"/>
      <c r="M68" s="79"/>
      <c r="N68" s="13"/>
      <c r="O68" s="13"/>
      <c r="P68" s="73"/>
      <c r="T68" s="29"/>
      <c r="V68" s="61"/>
      <c r="W68" s="61"/>
      <c r="X68" s="61"/>
      <c r="Y68" s="5"/>
      <c r="Z68" s="38"/>
      <c r="AB68" s="6"/>
      <c r="AC68" s="11"/>
      <c r="AG68" s="109"/>
      <c r="BG68" s="109"/>
    </row>
    <row r="69" spans="3:59" ht="69" customHeight="1">
      <c r="C69" s="13"/>
      <c r="E69" s="120"/>
      <c r="H69" s="44"/>
      <c r="I69" s="80"/>
      <c r="J69" s="39"/>
      <c r="K69" s="13"/>
      <c r="L69" s="59"/>
      <c r="M69" s="79"/>
      <c r="N69" s="13"/>
      <c r="O69" s="13"/>
      <c r="P69" s="44"/>
      <c r="S69" s="13"/>
      <c r="T69" s="29"/>
      <c r="V69" s="72"/>
      <c r="W69" s="72"/>
      <c r="X69" s="72"/>
      <c r="Y69" s="5"/>
      <c r="Z69" s="38"/>
      <c r="AB69" s="6"/>
      <c r="AC69" s="11"/>
      <c r="AG69" s="109"/>
      <c r="BG69" s="109"/>
    </row>
    <row r="70" spans="3:59" ht="69" customHeight="1">
      <c r="C70" s="13"/>
      <c r="E70" s="120"/>
      <c r="H70" s="44"/>
      <c r="I70" s="82"/>
      <c r="J70" s="74"/>
      <c r="K70" s="74"/>
      <c r="L70" s="74"/>
      <c r="M70" s="44"/>
      <c r="N70" s="13"/>
      <c r="O70" s="13"/>
      <c r="P70" s="13"/>
      <c r="T70" s="29"/>
      <c r="V70" s="72"/>
      <c r="W70" s="72"/>
      <c r="X70" s="72"/>
      <c r="Y70" s="5"/>
      <c r="Z70" s="52"/>
      <c r="AB70" s="6"/>
      <c r="AC70" s="11"/>
      <c r="AG70" s="109"/>
      <c r="BG70" s="109"/>
    </row>
    <row r="71" spans="3:59" ht="69" customHeight="1">
      <c r="C71" s="13"/>
      <c r="E71" s="120"/>
      <c r="H71" s="44"/>
      <c r="I71" s="55"/>
      <c r="J71" s="39"/>
      <c r="K71" s="44"/>
      <c r="L71" s="44"/>
      <c r="M71" s="44"/>
      <c r="N71" s="13"/>
      <c r="O71" s="13"/>
      <c r="P71" s="44"/>
      <c r="S71" s="44"/>
      <c r="T71" s="29"/>
      <c r="V71" s="72"/>
      <c r="W71" s="72"/>
      <c r="X71" s="72"/>
      <c r="Y71" s="5"/>
      <c r="Z71" s="38"/>
      <c r="AB71" s="6"/>
      <c r="AC71" s="11"/>
      <c r="AG71" s="109"/>
      <c r="BG71" s="109"/>
    </row>
    <row r="72" spans="3:59" ht="69" customHeight="1">
      <c r="C72" s="13"/>
      <c r="E72" s="120"/>
      <c r="H72" s="44"/>
      <c r="I72" s="55"/>
      <c r="J72" s="39"/>
      <c r="K72" s="44"/>
      <c r="L72" s="44"/>
      <c r="M72" s="44"/>
      <c r="N72" s="13"/>
      <c r="O72" s="13"/>
      <c r="P72" s="44"/>
      <c r="S72" s="44"/>
      <c r="T72" s="29"/>
      <c r="V72" s="72"/>
      <c r="W72" s="72"/>
      <c r="X72" s="72"/>
      <c r="Y72" s="5"/>
      <c r="Z72" s="44"/>
      <c r="AB72" s="6"/>
      <c r="AC72" s="11"/>
      <c r="AG72" s="109"/>
      <c r="BG72" s="109"/>
    </row>
    <row r="73" spans="3:59" ht="69" customHeight="1">
      <c r="C73" s="13"/>
      <c r="E73" s="120"/>
      <c r="H73" s="44"/>
      <c r="I73" s="55"/>
      <c r="J73" s="39"/>
      <c r="K73" s="44"/>
      <c r="L73" s="44"/>
      <c r="M73" s="44"/>
      <c r="N73" s="13"/>
      <c r="O73" s="13"/>
      <c r="P73" s="44"/>
      <c r="S73" s="44"/>
      <c r="T73" s="29"/>
      <c r="V73" s="72"/>
      <c r="W73" s="72"/>
      <c r="X73" s="72"/>
      <c r="Y73" s="5"/>
      <c r="Z73" s="22"/>
      <c r="AB73" s="6"/>
      <c r="AC73" s="11"/>
      <c r="AG73" s="109"/>
      <c r="BG73" s="109"/>
    </row>
    <row r="74" spans="3:59" ht="69" customHeight="1">
      <c r="C74" s="13"/>
      <c r="E74" s="120"/>
      <c r="H74" s="44"/>
      <c r="I74" s="55"/>
      <c r="J74" s="39"/>
      <c r="K74" s="44"/>
      <c r="L74" s="44"/>
      <c r="M74" s="44"/>
      <c r="N74" s="13"/>
      <c r="O74" s="13"/>
      <c r="P74" s="44"/>
      <c r="S74" s="44"/>
      <c r="T74" s="29"/>
      <c r="V74" s="72"/>
      <c r="W74" s="72"/>
      <c r="X74" s="72"/>
      <c r="Y74" s="5"/>
      <c r="Z74" s="22"/>
      <c r="AB74" s="6"/>
      <c r="AC74" s="11"/>
      <c r="AG74" s="109"/>
      <c r="BG74" s="109"/>
    </row>
    <row r="75" spans="3:59" ht="69" customHeight="1">
      <c r="C75" s="13"/>
      <c r="E75" s="120"/>
      <c r="H75" s="44"/>
      <c r="I75" s="55"/>
      <c r="J75" s="39"/>
      <c r="K75" s="44"/>
      <c r="L75" s="44"/>
      <c r="M75" s="44"/>
      <c r="N75" s="13"/>
      <c r="O75" s="13"/>
      <c r="P75" s="44"/>
      <c r="S75" s="44"/>
      <c r="T75" s="29"/>
      <c r="V75" s="72"/>
      <c r="W75" s="72"/>
      <c r="X75" s="72"/>
      <c r="Y75" s="5"/>
      <c r="Z75" s="22"/>
      <c r="AB75" s="6"/>
      <c r="AC75" s="11"/>
      <c r="AG75" s="109"/>
      <c r="BG75" s="109"/>
    </row>
    <row r="76" spans="3:59" ht="69" customHeight="1">
      <c r="C76" s="13"/>
      <c r="E76" s="120"/>
      <c r="H76" s="44"/>
      <c r="I76" s="55"/>
      <c r="J76" s="39"/>
      <c r="K76" s="44"/>
      <c r="L76" s="44"/>
      <c r="M76" s="44"/>
      <c r="N76" s="13"/>
      <c r="O76" s="13"/>
      <c r="P76" s="44"/>
      <c r="S76" s="44"/>
      <c r="T76" s="29"/>
      <c r="V76" s="72"/>
      <c r="W76" s="72"/>
      <c r="X76" s="72"/>
      <c r="Y76" s="5"/>
      <c r="Z76" s="44"/>
      <c r="AB76" s="6"/>
      <c r="AC76" s="11"/>
      <c r="AG76" s="109"/>
      <c r="BG76" s="109"/>
    </row>
    <row r="77" spans="3:59" ht="69" customHeight="1">
      <c r="C77" s="13"/>
      <c r="E77" s="113"/>
      <c r="H77" s="111"/>
      <c r="I77" s="67"/>
      <c r="J77" s="39"/>
      <c r="N77" s="13"/>
      <c r="O77" s="13"/>
      <c r="P77" s="13"/>
      <c r="T77" s="29"/>
      <c r="Y77" s="5"/>
      <c r="Z77" s="44"/>
      <c r="AB77" s="6"/>
      <c r="AC77" s="11"/>
      <c r="AG77" s="109"/>
      <c r="BG77" s="109"/>
    </row>
    <row r="78" spans="3:59" ht="69" customHeight="1">
      <c r="C78" s="13"/>
      <c r="E78" s="113"/>
      <c r="H78" s="111"/>
      <c r="I78" s="114"/>
      <c r="N78" s="13"/>
      <c r="O78" s="13"/>
      <c r="P78" s="13"/>
      <c r="T78" s="29"/>
      <c r="Y78" s="5"/>
      <c r="AB78" s="6"/>
      <c r="AC78" s="11"/>
      <c r="AG78" s="109"/>
      <c r="BG78" s="109"/>
    </row>
    <row r="79" spans="3:59" ht="69" customHeight="1">
      <c r="C79" s="13"/>
      <c r="E79" s="113"/>
      <c r="H79" s="111"/>
      <c r="I79" s="67"/>
      <c r="J79" s="39"/>
      <c r="K79" s="44"/>
      <c r="L79" s="44"/>
      <c r="M79" s="44"/>
      <c r="N79" s="13"/>
      <c r="O79" s="13"/>
      <c r="P79" s="44"/>
      <c r="S79" s="44"/>
      <c r="T79" s="29"/>
      <c r="V79" s="72"/>
      <c r="W79" s="72"/>
      <c r="X79" s="72"/>
      <c r="Y79" s="5"/>
      <c r="Z79" s="44"/>
      <c r="AB79" s="6"/>
      <c r="AC79" s="11"/>
      <c r="AG79" s="109"/>
      <c r="BG79" s="109"/>
    </row>
    <row r="80" spans="3:59" ht="69" customHeight="1">
      <c r="C80" s="13"/>
      <c r="E80" s="113"/>
      <c r="H80" s="111"/>
      <c r="I80" s="67"/>
      <c r="J80" s="39"/>
      <c r="K80" s="44"/>
      <c r="L80" s="44"/>
      <c r="M80" s="88"/>
      <c r="N80" s="13"/>
      <c r="O80" s="13"/>
      <c r="P80" s="44"/>
      <c r="S80" s="44"/>
      <c r="T80" s="29"/>
      <c r="V80" s="72"/>
      <c r="W80" s="72"/>
      <c r="X80" s="72"/>
      <c r="Y80" s="5"/>
      <c r="Z80" s="44"/>
      <c r="AB80" s="6"/>
      <c r="AC80" s="11"/>
      <c r="AG80" s="109"/>
      <c r="BG80" s="109"/>
    </row>
    <row r="81" spans="3:59" ht="69" customHeight="1">
      <c r="C81" s="13"/>
      <c r="E81" s="113"/>
      <c r="H81" s="111"/>
      <c r="I81" s="67"/>
      <c r="J81" s="39"/>
      <c r="K81" s="44"/>
      <c r="L81" s="44"/>
      <c r="M81" s="88"/>
      <c r="N81" s="13"/>
      <c r="O81" s="13"/>
      <c r="P81" s="44"/>
      <c r="S81" s="44"/>
      <c r="T81" s="29"/>
      <c r="V81" s="72"/>
      <c r="W81" s="72"/>
      <c r="X81" s="72"/>
      <c r="Y81" s="5"/>
      <c r="Z81" s="44"/>
      <c r="AB81" s="6"/>
      <c r="AC81" s="11"/>
      <c r="AG81" s="109"/>
      <c r="BG81" s="109"/>
    </row>
    <row r="82" spans="3:59" ht="69" customHeight="1">
      <c r="C82" s="13"/>
      <c r="E82" s="113"/>
      <c r="H82" s="44"/>
      <c r="I82" s="47"/>
      <c r="J82" s="39"/>
      <c r="K82" s="44"/>
      <c r="L82" s="44"/>
      <c r="M82" s="88"/>
      <c r="N82" s="13"/>
      <c r="O82" s="13"/>
      <c r="P82" s="13"/>
      <c r="S82" s="44"/>
      <c r="T82" s="29"/>
      <c r="V82" s="72"/>
      <c r="W82" s="72"/>
      <c r="X82" s="72"/>
      <c r="Y82" s="5"/>
      <c r="Z82" s="44"/>
      <c r="AB82" s="6"/>
      <c r="AC82" s="11"/>
      <c r="AG82" s="109"/>
      <c r="BG82" s="109"/>
    </row>
    <row r="83" spans="3:59" ht="69" customHeight="1">
      <c r="C83" s="13"/>
      <c r="E83" s="113"/>
      <c r="H83" s="44"/>
      <c r="I83" s="47"/>
      <c r="J83" s="39"/>
      <c r="K83" s="44"/>
      <c r="L83" s="44"/>
      <c r="M83" s="88"/>
      <c r="N83" s="13"/>
      <c r="O83" s="13"/>
      <c r="P83" s="13"/>
      <c r="S83" s="44"/>
      <c r="T83" s="29"/>
      <c r="V83" s="72"/>
      <c r="W83" s="72"/>
      <c r="X83" s="72"/>
      <c r="Y83" s="5"/>
      <c r="Z83" s="44"/>
      <c r="AB83" s="6"/>
      <c r="AC83" s="11"/>
      <c r="AG83" s="109"/>
      <c r="BG83" s="109"/>
    </row>
    <row r="84" spans="3:59" ht="69" customHeight="1">
      <c r="C84" s="13"/>
      <c r="E84" s="113"/>
      <c r="H84" s="44"/>
      <c r="I84" s="46"/>
      <c r="J84" s="39"/>
      <c r="K84" s="44"/>
      <c r="L84" s="13"/>
      <c r="M84" s="88"/>
      <c r="N84" s="13"/>
      <c r="O84" s="13"/>
      <c r="P84" s="13"/>
      <c r="S84" s="44"/>
      <c r="T84" s="29"/>
      <c r="U84" s="44"/>
      <c r="V84" s="72"/>
      <c r="W84" s="72"/>
      <c r="X84" s="72"/>
      <c r="Y84" s="5"/>
      <c r="Z84" s="44"/>
      <c r="AB84" s="6"/>
      <c r="AC84" s="11"/>
      <c r="AG84" s="109"/>
      <c r="BG84" s="109"/>
    </row>
    <row r="85" spans="3:59" ht="69" customHeight="1">
      <c r="C85" s="13"/>
      <c r="E85" s="113"/>
      <c r="H85" s="44"/>
      <c r="I85" s="46"/>
      <c r="J85" s="39"/>
      <c r="K85" s="44"/>
      <c r="L85" s="13"/>
      <c r="M85" s="88"/>
      <c r="N85" s="13"/>
      <c r="O85" s="13"/>
      <c r="P85" s="13"/>
      <c r="S85" s="44"/>
      <c r="T85" s="29"/>
      <c r="U85" s="44"/>
      <c r="V85" s="72"/>
      <c r="W85" s="72"/>
      <c r="X85" s="72"/>
      <c r="Y85" s="5"/>
      <c r="Z85" s="44"/>
      <c r="AB85" s="6"/>
      <c r="AC85" s="11"/>
      <c r="AG85" s="109"/>
      <c r="BG85" s="109"/>
    </row>
    <row r="86" spans="3:59" ht="69" customHeight="1">
      <c r="C86" s="13"/>
      <c r="E86" s="113"/>
      <c r="H86" s="44"/>
      <c r="I86" s="46"/>
      <c r="J86" s="39"/>
      <c r="K86" s="44"/>
      <c r="L86" s="13"/>
      <c r="M86" s="88"/>
      <c r="N86" s="13"/>
      <c r="O86" s="13"/>
      <c r="P86" s="13"/>
      <c r="S86" s="44"/>
      <c r="T86" s="29"/>
      <c r="U86" s="44"/>
      <c r="V86" s="72"/>
      <c r="W86" s="72"/>
      <c r="X86" s="72"/>
      <c r="Y86" s="5"/>
      <c r="Z86" s="44"/>
      <c r="AB86" s="6"/>
      <c r="AC86" s="11"/>
      <c r="AG86" s="109"/>
      <c r="BG86" s="109"/>
    </row>
    <row r="87" spans="3:59" ht="69" customHeight="1">
      <c r="C87" s="13"/>
      <c r="E87" s="113"/>
      <c r="H87" s="44"/>
      <c r="I87" s="46"/>
      <c r="J87" s="39"/>
      <c r="K87" s="44"/>
      <c r="L87" s="13"/>
      <c r="M87" s="88"/>
      <c r="N87" s="13"/>
      <c r="O87" s="13"/>
      <c r="P87" s="13"/>
      <c r="S87" s="44"/>
      <c r="T87" s="29"/>
      <c r="U87" s="44"/>
      <c r="V87" s="72"/>
      <c r="W87" s="72"/>
      <c r="X87" s="72"/>
      <c r="Y87" s="5"/>
      <c r="Z87" s="44"/>
      <c r="AB87" s="6"/>
      <c r="AC87" s="11"/>
      <c r="AG87" s="109"/>
      <c r="BG87" s="109"/>
    </row>
    <row r="88" spans="3:59" ht="69" customHeight="1">
      <c r="C88" s="13"/>
      <c r="E88" s="113"/>
      <c r="H88" s="44"/>
      <c r="I88" s="46"/>
      <c r="J88" s="39"/>
      <c r="K88" s="39"/>
      <c r="L88" s="44"/>
      <c r="M88" s="115"/>
      <c r="N88" s="13"/>
      <c r="O88" s="13"/>
      <c r="P88" s="13"/>
      <c r="S88" s="39"/>
      <c r="T88" s="29"/>
      <c r="V88" s="72"/>
      <c r="W88" s="72"/>
      <c r="X88" s="72"/>
      <c r="Y88" s="5"/>
      <c r="Z88" s="44"/>
      <c r="AA88" s="11"/>
      <c r="AB88" s="6"/>
      <c r="AC88" s="11"/>
      <c r="AG88" s="109"/>
      <c r="BG88" s="109"/>
    </row>
    <row r="89" spans="3:59" ht="69" customHeight="1">
      <c r="C89" s="13"/>
      <c r="E89" s="113"/>
      <c r="H89" s="44"/>
      <c r="I89" s="46"/>
      <c r="J89" s="39"/>
      <c r="K89" s="39"/>
      <c r="L89" s="39"/>
      <c r="M89" s="88"/>
      <c r="N89" s="13"/>
      <c r="O89" s="13"/>
      <c r="P89" s="13"/>
      <c r="S89" s="39"/>
      <c r="T89" s="29"/>
      <c r="V89" s="72"/>
      <c r="W89" s="72"/>
      <c r="X89" s="72"/>
      <c r="Y89" s="5"/>
      <c r="Z89" s="44"/>
      <c r="AB89" s="6"/>
      <c r="AC89" s="11"/>
      <c r="AG89" s="109"/>
      <c r="BG89" s="109"/>
    </row>
    <row r="90" spans="3:59" ht="69" customHeight="1">
      <c r="C90" s="13"/>
      <c r="E90" s="119"/>
      <c r="H90" s="111"/>
      <c r="I90" s="42"/>
      <c r="N90" s="13"/>
      <c r="O90" s="13"/>
      <c r="P90" s="13"/>
      <c r="T90" s="29"/>
      <c r="Y90" s="5"/>
      <c r="AB90" s="6"/>
      <c r="AC90" s="11"/>
      <c r="AG90" s="109"/>
      <c r="BG90" s="109"/>
    </row>
    <row r="91" spans="3:59" ht="69" customHeight="1">
      <c r="C91" s="13"/>
      <c r="E91" s="119"/>
      <c r="H91" s="111"/>
      <c r="I91" s="42"/>
      <c r="N91" s="13"/>
      <c r="O91" s="13"/>
      <c r="P91" s="13"/>
      <c r="T91" s="29"/>
      <c r="Y91" s="5"/>
      <c r="AB91" s="6"/>
      <c r="AC91" s="11"/>
      <c r="AG91" s="109"/>
      <c r="BG91" s="109"/>
    </row>
    <row r="92" spans="3:59" ht="69" customHeight="1">
      <c r="C92" s="13"/>
      <c r="E92" s="119"/>
      <c r="H92" s="111"/>
      <c r="I92" s="42"/>
      <c r="N92" s="13"/>
      <c r="O92" s="13"/>
      <c r="P92" s="13"/>
      <c r="T92" s="29"/>
      <c r="Y92" s="5"/>
      <c r="AB92" s="6"/>
      <c r="AC92" s="11"/>
      <c r="AG92" s="109"/>
      <c r="BG92" s="109"/>
    </row>
    <row r="93" spans="3:59" ht="69" customHeight="1">
      <c r="C93" s="13"/>
      <c r="E93" s="119"/>
      <c r="H93" s="111"/>
      <c r="I93" s="42"/>
      <c r="N93" s="13"/>
      <c r="O93" s="13"/>
      <c r="P93" s="13"/>
      <c r="T93" s="29"/>
      <c r="Y93" s="5"/>
      <c r="AB93" s="6"/>
      <c r="AC93" s="11"/>
      <c r="AG93" s="109"/>
      <c r="BG93" s="109"/>
    </row>
    <row r="94" spans="3:59" ht="69" customHeight="1">
      <c r="C94" s="13"/>
      <c r="E94" s="119"/>
      <c r="H94" s="111"/>
      <c r="I94" s="42"/>
      <c r="N94" s="13"/>
      <c r="O94" s="13"/>
      <c r="P94" s="13"/>
      <c r="T94" s="29"/>
      <c r="Y94" s="5"/>
      <c r="AB94" s="6"/>
      <c r="AC94" s="11"/>
      <c r="AG94" s="109"/>
      <c r="BG94" s="109"/>
    </row>
    <row r="95" spans="3:59" ht="69" customHeight="1">
      <c r="C95" s="13"/>
      <c r="E95" s="113"/>
      <c r="H95" s="44"/>
      <c r="I95" s="42"/>
      <c r="J95" s="22"/>
      <c r="K95" s="22"/>
      <c r="L95" s="22"/>
      <c r="N95" s="13"/>
      <c r="O95" s="13"/>
      <c r="P95" s="35"/>
      <c r="S95" s="22"/>
      <c r="T95" s="29"/>
      <c r="V95" s="83"/>
      <c r="W95" s="17"/>
      <c r="X95" s="17"/>
      <c r="Y95" s="5"/>
      <c r="Z95" s="45"/>
      <c r="AB95" s="6"/>
      <c r="AC95" s="11"/>
      <c r="AG95" s="109"/>
      <c r="BG95" s="109"/>
    </row>
    <row r="96" spans="3:59" ht="69" customHeight="1">
      <c r="C96" s="13"/>
      <c r="E96" s="113"/>
      <c r="H96" s="44"/>
      <c r="I96" s="42"/>
      <c r="K96" s="22"/>
      <c r="N96" s="13"/>
      <c r="O96" s="13"/>
      <c r="P96" s="35"/>
      <c r="S96" s="22"/>
      <c r="T96" s="29"/>
      <c r="V96" s="17"/>
      <c r="W96" s="83"/>
      <c r="X96" s="83"/>
      <c r="Y96" s="5"/>
      <c r="Z96" s="45"/>
      <c r="AB96" s="6"/>
      <c r="AC96" s="11"/>
      <c r="AG96" s="109"/>
      <c r="BG96" s="109"/>
    </row>
    <row r="97" spans="3:59" ht="69" customHeight="1">
      <c r="C97" s="13"/>
      <c r="E97" s="113"/>
      <c r="H97" s="44"/>
      <c r="I97" s="42"/>
      <c r="K97" s="22"/>
      <c r="N97" s="13"/>
      <c r="O97" s="13"/>
      <c r="P97" s="35"/>
      <c r="S97" s="22"/>
      <c r="T97" s="29"/>
      <c r="V97" s="83"/>
      <c r="W97" s="83"/>
      <c r="X97" s="83"/>
      <c r="Y97" s="5"/>
      <c r="Z97" s="45"/>
      <c r="AB97" s="6"/>
      <c r="AC97" s="11"/>
      <c r="AG97" s="109"/>
      <c r="BG97" s="109"/>
    </row>
    <row r="98" spans="3:59" ht="69" customHeight="1">
      <c r="C98" s="13"/>
      <c r="E98" s="120"/>
      <c r="G98" s="159"/>
      <c r="H98" s="111"/>
      <c r="I98" s="45"/>
      <c r="J98" s="47"/>
      <c r="K98" s="47"/>
      <c r="N98" s="13"/>
      <c r="O98" s="13"/>
      <c r="P98" s="44"/>
      <c r="T98" s="29"/>
      <c r="V98" s="84"/>
      <c r="W98" s="49"/>
      <c r="X98" s="49"/>
      <c r="Y98" s="5"/>
      <c r="Z98" s="45"/>
      <c r="AB98" s="6"/>
      <c r="AC98" s="11"/>
      <c r="AG98" s="109"/>
      <c r="BG98" s="109"/>
    </row>
    <row r="99" spans="3:59" ht="69" customHeight="1">
      <c r="C99" s="13"/>
      <c r="E99" s="120"/>
      <c r="G99" s="159"/>
      <c r="H99" s="111"/>
      <c r="I99" s="85"/>
      <c r="J99" s="85"/>
      <c r="K99" s="86"/>
      <c r="N99" s="13"/>
      <c r="O99" s="13"/>
      <c r="P99" s="44"/>
      <c r="T99" s="29"/>
      <c r="V99" s="84"/>
      <c r="W99" s="49"/>
      <c r="X99" s="49"/>
      <c r="Y99" s="5"/>
      <c r="Z99" s="45"/>
      <c r="AB99" s="6"/>
      <c r="AC99" s="11"/>
      <c r="AG99" s="109"/>
      <c r="BG99" s="109"/>
    </row>
    <row r="100" spans="3:59" ht="69" customHeight="1">
      <c r="C100" s="13"/>
      <c r="E100" s="120"/>
      <c r="G100" s="159"/>
      <c r="H100" s="111"/>
      <c r="I100" s="85"/>
      <c r="J100" s="85"/>
      <c r="K100" s="86"/>
      <c r="N100" s="13"/>
      <c r="O100" s="13"/>
      <c r="P100" s="44"/>
      <c r="T100" s="29"/>
      <c r="V100" s="84"/>
      <c r="W100" s="49"/>
      <c r="X100" s="49"/>
      <c r="Y100" s="5"/>
      <c r="Z100" s="45"/>
      <c r="AB100" s="6"/>
      <c r="AC100" s="11"/>
      <c r="AG100" s="109"/>
      <c r="BG100" s="109"/>
    </row>
    <row r="101" spans="3:59" ht="69" customHeight="1">
      <c r="C101" s="13"/>
      <c r="E101" s="120"/>
      <c r="G101" s="159"/>
      <c r="H101" s="111"/>
      <c r="I101" s="58"/>
      <c r="J101" s="87"/>
      <c r="K101" s="47"/>
      <c r="N101" s="13"/>
      <c r="O101" s="13"/>
      <c r="P101" s="88"/>
      <c r="T101" s="29"/>
      <c r="V101" s="25"/>
      <c r="W101" s="46"/>
      <c r="X101" s="46"/>
      <c r="Y101" s="5"/>
      <c r="Z101" s="45"/>
      <c r="AB101" s="6"/>
      <c r="AC101" s="11"/>
      <c r="AG101" s="109"/>
      <c r="BG101" s="109"/>
    </row>
    <row r="102" spans="3:59" ht="69" customHeight="1">
      <c r="C102" s="13"/>
      <c r="E102" s="120"/>
      <c r="G102" s="159"/>
      <c r="H102" s="111"/>
      <c r="I102" s="58"/>
      <c r="J102" s="64"/>
      <c r="K102" s="64"/>
      <c r="N102" s="13"/>
      <c r="O102" s="13"/>
      <c r="P102" s="44"/>
      <c r="T102" s="29"/>
      <c r="V102" s="84"/>
      <c r="W102" s="49"/>
      <c r="X102" s="49"/>
      <c r="Y102" s="5"/>
      <c r="Z102" s="45"/>
      <c r="AB102" s="6"/>
      <c r="AC102" s="11"/>
      <c r="AG102" s="109"/>
      <c r="BG102" s="109"/>
    </row>
    <row r="103" spans="3:59" ht="69" customHeight="1">
      <c r="C103" s="13"/>
      <c r="E103" s="120"/>
      <c r="G103" s="159"/>
      <c r="H103" s="111"/>
      <c r="I103" s="58"/>
      <c r="J103" s="64"/>
      <c r="K103" s="47"/>
      <c r="N103" s="13"/>
      <c r="O103" s="13"/>
      <c r="P103" s="44"/>
      <c r="T103" s="29"/>
      <c r="V103" s="84"/>
      <c r="W103" s="49"/>
      <c r="X103" s="49"/>
      <c r="Y103" s="5"/>
      <c r="Z103" s="45"/>
      <c r="AB103" s="6"/>
      <c r="AC103" s="11"/>
      <c r="AG103" s="109"/>
      <c r="BG103" s="109"/>
    </row>
    <row r="104" spans="3:59" ht="69" customHeight="1">
      <c r="C104" s="13"/>
      <c r="E104" s="120"/>
      <c r="G104" s="159"/>
      <c r="H104" s="111"/>
      <c r="I104" s="58"/>
      <c r="J104" s="55"/>
      <c r="K104" s="47"/>
      <c r="N104" s="13"/>
      <c r="O104" s="13"/>
      <c r="P104" s="44"/>
      <c r="T104" s="29"/>
      <c r="V104" s="84"/>
      <c r="W104" s="49"/>
      <c r="X104" s="49"/>
      <c r="Y104" s="5"/>
      <c r="Z104" s="45"/>
      <c r="AB104" s="6"/>
      <c r="AC104" s="11"/>
      <c r="AG104" s="109"/>
      <c r="BG104" s="109"/>
    </row>
    <row r="105" spans="3:59" ht="69" customHeight="1">
      <c r="C105" s="13"/>
      <c r="E105" s="120"/>
      <c r="G105" s="159"/>
      <c r="H105" s="111"/>
      <c r="I105" s="58"/>
      <c r="J105" s="64"/>
      <c r="K105" s="47"/>
      <c r="N105" s="13"/>
      <c r="O105" s="13"/>
      <c r="P105" s="44"/>
      <c r="T105" s="29"/>
      <c r="V105" s="84"/>
      <c r="W105" s="49"/>
      <c r="X105" s="49"/>
      <c r="Y105" s="5"/>
      <c r="Z105" s="45"/>
      <c r="AB105" s="6"/>
      <c r="AC105" s="11"/>
      <c r="AG105" s="109"/>
      <c r="BG105" s="109"/>
    </row>
    <row r="106" spans="3:59" ht="69" customHeight="1">
      <c r="C106" s="13"/>
      <c r="E106" s="120"/>
      <c r="H106" s="111"/>
      <c r="I106" s="89"/>
      <c r="J106" s="47"/>
      <c r="K106" s="47"/>
      <c r="N106" s="13"/>
      <c r="O106" s="13"/>
      <c r="P106" s="44"/>
      <c r="T106" s="29"/>
      <c r="V106" s="84"/>
      <c r="W106" s="90"/>
      <c r="X106" s="90"/>
      <c r="Y106" s="5"/>
      <c r="Z106" s="45"/>
      <c r="AB106" s="6"/>
      <c r="AC106" s="11"/>
      <c r="AG106" s="109"/>
      <c r="BG106" s="109"/>
    </row>
    <row r="107" spans="3:59" ht="69" customHeight="1">
      <c r="C107" s="13"/>
      <c r="E107" s="120"/>
      <c r="H107" s="111"/>
      <c r="I107" s="45"/>
      <c r="J107" s="47"/>
      <c r="K107" s="47"/>
      <c r="N107" s="13"/>
      <c r="O107" s="13"/>
      <c r="P107" s="44"/>
      <c r="T107" s="29"/>
      <c r="V107" s="84"/>
      <c r="W107" s="84"/>
      <c r="X107" s="84"/>
      <c r="Y107" s="5"/>
      <c r="Z107" s="45"/>
      <c r="AB107" s="6"/>
      <c r="AC107" s="11"/>
      <c r="AG107" s="109"/>
      <c r="BG107" s="109"/>
    </row>
    <row r="108" spans="3:59" ht="69" customHeight="1">
      <c r="C108" s="13"/>
      <c r="E108" s="120"/>
      <c r="H108" s="111"/>
      <c r="I108" s="45"/>
      <c r="J108" s="47"/>
      <c r="K108" s="47"/>
      <c r="N108" s="13"/>
      <c r="O108" s="13"/>
      <c r="P108" s="44"/>
      <c r="T108" s="29"/>
      <c r="V108" s="84"/>
      <c r="W108" s="90"/>
      <c r="X108" s="90"/>
      <c r="Y108" s="5"/>
      <c r="Z108" s="45"/>
      <c r="AB108" s="6"/>
      <c r="AC108" s="11"/>
      <c r="AG108" s="109"/>
      <c r="BG108" s="109"/>
    </row>
    <row r="109" spans="3:59" ht="69" customHeight="1">
      <c r="C109" s="13"/>
      <c r="E109" s="121"/>
      <c r="H109" s="44"/>
      <c r="I109" s="107"/>
      <c r="K109" s="14"/>
      <c r="N109" s="13"/>
      <c r="O109" s="13"/>
      <c r="P109" s="13"/>
      <c r="T109" s="29"/>
      <c r="Y109" s="5"/>
      <c r="AB109" s="6"/>
      <c r="AC109" s="11"/>
      <c r="AG109" s="109"/>
      <c r="BG109" s="109"/>
    </row>
    <row r="110" spans="3:59" ht="69" customHeight="1">
      <c r="C110" s="13"/>
      <c r="E110" s="121"/>
      <c r="H110" s="44"/>
      <c r="I110" s="107"/>
      <c r="K110" s="14"/>
      <c r="N110" s="13"/>
      <c r="O110" s="13"/>
      <c r="P110" s="13"/>
      <c r="T110" s="29"/>
      <c r="Y110" s="5"/>
      <c r="AB110" s="6"/>
      <c r="AC110" s="11"/>
      <c r="AG110" s="109"/>
      <c r="BG110" s="109"/>
    </row>
    <row r="111" spans="3:59" ht="69" customHeight="1">
      <c r="C111" s="13"/>
      <c r="E111" s="121"/>
      <c r="H111" s="44"/>
      <c r="I111" s="55"/>
      <c r="K111" s="14"/>
      <c r="N111" s="13"/>
      <c r="O111" s="13"/>
      <c r="P111" s="13"/>
      <c r="T111" s="29"/>
      <c r="Y111" s="5"/>
      <c r="AB111" s="6"/>
      <c r="AC111" s="11"/>
      <c r="AG111" s="109"/>
      <c r="BG111" s="109"/>
    </row>
    <row r="112" spans="3:59" ht="69" customHeight="1">
      <c r="C112" s="13"/>
      <c r="E112" s="121"/>
      <c r="H112" s="44"/>
      <c r="I112" s="55"/>
      <c r="K112" s="14"/>
      <c r="N112" s="13"/>
      <c r="O112" s="13"/>
      <c r="P112" s="13"/>
      <c r="T112" s="29"/>
      <c r="Y112" s="5"/>
      <c r="AB112" s="6"/>
      <c r="AC112" s="11"/>
      <c r="AG112" s="109"/>
      <c r="BG112" s="109"/>
    </row>
    <row r="113" spans="3:59" ht="69" customHeight="1">
      <c r="C113" s="13"/>
      <c r="E113" s="121"/>
      <c r="H113" s="44"/>
      <c r="I113" s="55"/>
      <c r="N113" s="13"/>
      <c r="O113" s="13"/>
      <c r="P113" s="13"/>
      <c r="T113" s="29"/>
      <c r="Y113" s="5"/>
      <c r="AB113" s="6"/>
      <c r="AC113" s="11"/>
      <c r="AG113" s="109"/>
      <c r="BG113" s="109"/>
    </row>
    <row r="114" spans="3:59" ht="69" customHeight="1">
      <c r="C114" s="13"/>
      <c r="E114" s="121"/>
      <c r="H114" s="44"/>
      <c r="I114" s="58"/>
      <c r="N114" s="13"/>
      <c r="O114" s="13"/>
      <c r="P114" s="13"/>
      <c r="T114" s="29"/>
      <c r="Y114" s="5"/>
      <c r="AB114" s="6"/>
      <c r="AC114" s="11"/>
      <c r="AG114" s="109"/>
      <c r="BG114" s="109"/>
    </row>
    <row r="115" spans="3:59" ht="69" customHeight="1">
      <c r="C115" s="13"/>
      <c r="E115" s="121"/>
      <c r="H115" s="44"/>
      <c r="I115" s="55"/>
      <c r="N115" s="13"/>
      <c r="O115" s="13"/>
      <c r="P115" s="13"/>
      <c r="T115" s="29"/>
      <c r="Y115" s="5"/>
      <c r="AB115" s="6"/>
      <c r="AC115" s="11"/>
      <c r="AG115" s="109"/>
      <c r="BG115" s="109"/>
    </row>
    <row r="116" spans="3:59" ht="69" customHeight="1">
      <c r="C116" s="13"/>
      <c r="E116" s="121"/>
      <c r="H116" s="116"/>
      <c r="I116" s="55"/>
      <c r="N116" s="13"/>
      <c r="O116" s="13"/>
      <c r="P116" s="13"/>
      <c r="T116" s="29"/>
      <c r="Y116" s="5"/>
      <c r="AB116" s="6"/>
      <c r="AC116" s="11"/>
      <c r="AG116" s="109"/>
      <c r="BG116" s="109"/>
    </row>
    <row r="117" spans="3:59" ht="69" customHeight="1">
      <c r="C117" s="13"/>
      <c r="E117" s="121"/>
      <c r="H117" s="44"/>
      <c r="I117" s="55"/>
      <c r="N117" s="13"/>
      <c r="O117" s="13"/>
      <c r="P117" s="13"/>
      <c r="T117" s="29"/>
      <c r="Y117" s="5"/>
      <c r="AB117" s="6"/>
      <c r="AC117" s="11"/>
      <c r="AG117" s="109"/>
      <c r="BG117" s="109"/>
    </row>
    <row r="118" spans="3:59" ht="69" customHeight="1">
      <c r="C118" s="13"/>
      <c r="E118" s="121"/>
      <c r="H118" s="44"/>
      <c r="I118" s="55"/>
      <c r="N118" s="13"/>
      <c r="O118" s="13"/>
      <c r="P118" s="13"/>
      <c r="T118" s="29"/>
      <c r="Y118" s="5"/>
      <c r="AB118" s="6"/>
      <c r="AC118" s="11"/>
      <c r="AG118" s="109"/>
      <c r="BG118" s="109"/>
    </row>
    <row r="119" spans="3:59" ht="69" customHeight="1">
      <c r="C119" s="13"/>
      <c r="E119" s="121"/>
      <c r="H119" s="44"/>
      <c r="I119" s="55"/>
      <c r="N119" s="13"/>
      <c r="O119" s="13"/>
      <c r="P119" s="13"/>
      <c r="T119" s="29"/>
      <c r="Y119" s="5"/>
      <c r="AB119" s="6"/>
      <c r="AC119" s="11"/>
      <c r="AG119" s="109"/>
      <c r="BG119" s="109"/>
    </row>
    <row r="120" spans="3:59" ht="69" customHeight="1">
      <c r="C120" s="13"/>
      <c r="E120" s="120"/>
      <c r="H120" s="44"/>
      <c r="I120" s="42"/>
      <c r="N120" s="13"/>
      <c r="O120" s="13"/>
      <c r="P120" s="13"/>
      <c r="T120" s="29"/>
      <c r="Y120" s="5"/>
      <c r="AB120" s="6"/>
      <c r="AC120" s="11"/>
      <c r="AG120" s="109"/>
      <c r="BG120" s="109"/>
    </row>
    <row r="121" spans="3:59" ht="69" customHeight="1">
      <c r="C121" s="13"/>
      <c r="E121" s="120"/>
      <c r="H121" s="44"/>
      <c r="I121" s="42"/>
      <c r="N121" s="13"/>
      <c r="O121" s="13"/>
      <c r="P121" s="13"/>
      <c r="T121" s="29"/>
      <c r="Y121" s="5"/>
      <c r="AB121" s="6"/>
      <c r="AC121" s="11"/>
      <c r="AG121" s="109"/>
      <c r="BG121" s="109"/>
    </row>
    <row r="122" spans="3:59" ht="69" customHeight="1">
      <c r="C122" s="13"/>
      <c r="E122" s="120"/>
      <c r="H122" s="44"/>
      <c r="I122" s="55"/>
      <c r="N122" s="13"/>
      <c r="O122" s="13"/>
      <c r="P122" s="13"/>
      <c r="T122" s="29"/>
      <c r="Y122" s="5"/>
      <c r="AB122" s="6"/>
      <c r="AC122" s="11"/>
      <c r="AG122" s="109"/>
      <c r="BG122" s="109"/>
    </row>
    <row r="123" spans="3:59" ht="69" customHeight="1">
      <c r="C123" s="13"/>
      <c r="E123" s="120"/>
      <c r="H123" s="44"/>
      <c r="I123" s="42"/>
      <c r="N123" s="13"/>
      <c r="O123" s="13"/>
      <c r="P123" s="13"/>
      <c r="T123" s="29"/>
      <c r="Y123" s="5"/>
      <c r="AB123" s="6"/>
      <c r="AC123" s="11"/>
      <c r="AG123" s="109"/>
      <c r="BG123" s="109"/>
    </row>
    <row r="124" spans="3:59" ht="69" customHeight="1">
      <c r="C124" s="13"/>
      <c r="E124" s="120"/>
      <c r="H124" s="44"/>
      <c r="I124" s="55"/>
      <c r="N124" s="13"/>
      <c r="O124" s="13"/>
      <c r="P124" s="13"/>
      <c r="T124" s="29"/>
      <c r="Y124" s="5"/>
      <c r="AB124" s="6"/>
      <c r="AC124" s="11"/>
      <c r="AG124" s="109"/>
      <c r="BG124" s="109"/>
    </row>
    <row r="125" spans="3:59" ht="69" customHeight="1">
      <c r="C125" s="13"/>
      <c r="E125" s="120"/>
      <c r="H125" s="44"/>
      <c r="I125" s="42"/>
      <c r="N125" s="13"/>
      <c r="O125" s="13"/>
      <c r="P125" s="13"/>
      <c r="T125" s="29"/>
      <c r="Y125" s="5"/>
      <c r="AB125" s="6"/>
      <c r="AC125" s="11"/>
      <c r="AG125" s="109"/>
      <c r="BG125" s="109"/>
    </row>
    <row r="126" spans="3:59" ht="69" customHeight="1">
      <c r="C126" s="13"/>
      <c r="E126" s="120"/>
      <c r="H126" s="44"/>
      <c r="I126" s="55"/>
      <c r="N126" s="13"/>
      <c r="O126" s="13"/>
      <c r="P126" s="13"/>
      <c r="T126" s="29"/>
      <c r="Y126" s="5"/>
      <c r="AB126" s="6"/>
      <c r="AC126" s="11"/>
      <c r="AG126" s="109"/>
      <c r="BG126" s="109"/>
    </row>
    <row r="127" spans="3:59" ht="69" customHeight="1">
      <c r="C127" s="13"/>
      <c r="E127" s="120"/>
      <c r="H127" s="44"/>
      <c r="I127" s="42"/>
      <c r="N127" s="13"/>
      <c r="O127" s="13"/>
      <c r="P127" s="13"/>
      <c r="T127" s="29"/>
      <c r="Y127" s="5"/>
      <c r="AB127" s="6"/>
      <c r="AC127" s="11"/>
      <c r="AG127" s="109"/>
      <c r="BG127" s="109"/>
    </row>
    <row r="128" spans="3:59" ht="69" customHeight="1">
      <c r="C128" s="13"/>
      <c r="E128" s="120"/>
      <c r="H128" s="44"/>
      <c r="I128" s="42"/>
      <c r="N128" s="13"/>
      <c r="O128" s="13"/>
      <c r="P128" s="13"/>
      <c r="T128" s="29"/>
      <c r="Y128" s="5"/>
      <c r="AB128" s="6"/>
      <c r="AC128" s="11"/>
      <c r="AG128" s="109"/>
      <c r="BG128" s="109"/>
    </row>
    <row r="129" spans="3:59" ht="69" customHeight="1">
      <c r="C129" s="13"/>
      <c r="E129" s="122"/>
      <c r="H129" s="111"/>
      <c r="I129" s="91"/>
      <c r="J129" s="91"/>
      <c r="K129" s="44"/>
      <c r="L129" s="44"/>
      <c r="M129" s="88"/>
      <c r="N129" s="13"/>
      <c r="O129" s="13"/>
      <c r="P129" s="94"/>
      <c r="T129" s="29"/>
      <c r="W129" s="92"/>
      <c r="X129" s="92"/>
      <c r="Y129" s="5"/>
      <c r="Z129" s="45"/>
      <c r="AB129" s="6"/>
      <c r="AC129" s="11"/>
      <c r="AG129" s="109"/>
      <c r="BG129" s="109"/>
    </row>
    <row r="130" spans="3:59" ht="69" customHeight="1">
      <c r="C130" s="13"/>
      <c r="E130" s="122"/>
      <c r="G130" s="159"/>
      <c r="H130" s="111"/>
      <c r="I130" s="91"/>
      <c r="J130" s="108"/>
      <c r="K130" s="44"/>
      <c r="L130" s="88"/>
      <c r="M130" s="88"/>
      <c r="N130" s="13"/>
      <c r="O130" s="13"/>
      <c r="P130" s="94"/>
      <c r="T130" s="29"/>
      <c r="W130" s="92"/>
      <c r="X130" s="92"/>
      <c r="Y130" s="5"/>
      <c r="Z130" s="45"/>
      <c r="AB130" s="6"/>
      <c r="AC130" s="11"/>
      <c r="AG130" s="109"/>
      <c r="BG130" s="109"/>
    </row>
    <row r="131" spans="3:59" ht="69" customHeight="1">
      <c r="C131" s="13"/>
      <c r="E131" s="122"/>
      <c r="G131" s="159"/>
      <c r="H131" s="111"/>
      <c r="I131" s="44"/>
      <c r="J131" s="108"/>
      <c r="K131" s="44"/>
      <c r="L131" s="44"/>
      <c r="M131" s="88"/>
      <c r="N131" s="13"/>
      <c r="O131" s="13"/>
      <c r="P131" s="94"/>
      <c r="T131" s="29"/>
      <c r="W131" s="92"/>
      <c r="X131" s="92"/>
      <c r="Y131" s="5"/>
      <c r="Z131" s="45"/>
      <c r="AB131" s="6"/>
      <c r="AC131" s="11"/>
      <c r="AG131" s="109"/>
      <c r="BG131" s="109"/>
    </row>
    <row r="132" spans="3:59" ht="69" customHeight="1">
      <c r="C132" s="13"/>
      <c r="E132" s="122"/>
      <c r="G132" s="159"/>
      <c r="H132" s="111"/>
      <c r="I132" s="44"/>
      <c r="J132" s="108"/>
      <c r="K132" s="44"/>
      <c r="L132" s="44"/>
      <c r="M132" s="88"/>
      <c r="N132" s="13"/>
      <c r="O132" s="13"/>
      <c r="P132" s="94"/>
      <c r="T132" s="29"/>
      <c r="W132" s="92"/>
      <c r="X132" s="92"/>
      <c r="Y132" s="5"/>
      <c r="Z132" s="45"/>
      <c r="AB132" s="6"/>
      <c r="AC132" s="11"/>
      <c r="AG132" s="109"/>
      <c r="BG132" s="109"/>
    </row>
    <row r="133" spans="3:59" ht="69" customHeight="1">
      <c r="C133" s="13"/>
      <c r="E133" s="122"/>
      <c r="H133" s="111"/>
      <c r="I133" s="91"/>
      <c r="J133" s="44"/>
      <c r="K133" s="44"/>
      <c r="L133" s="44"/>
      <c r="M133" s="88"/>
      <c r="N133" s="13"/>
      <c r="O133" s="13"/>
      <c r="P133" s="94"/>
      <c r="T133" s="29"/>
      <c r="W133" s="92"/>
      <c r="X133" s="92"/>
      <c r="Y133" s="5"/>
      <c r="Z133" s="45"/>
      <c r="AB133" s="6"/>
      <c r="AC133" s="11"/>
      <c r="AG133" s="109"/>
      <c r="BG133" s="109"/>
    </row>
    <row r="134" spans="3:59" ht="69" customHeight="1">
      <c r="C134" s="13"/>
      <c r="E134" s="122"/>
      <c r="H134" s="111"/>
      <c r="I134" s="44"/>
      <c r="J134" s="44"/>
      <c r="K134" s="44"/>
      <c r="L134" s="44"/>
      <c r="M134" s="88"/>
      <c r="N134" s="13"/>
      <c r="O134" s="13"/>
      <c r="P134" s="94"/>
      <c r="T134" s="29"/>
      <c r="W134" s="92"/>
      <c r="X134" s="92"/>
      <c r="Y134" s="5"/>
      <c r="Z134" s="45"/>
      <c r="AB134" s="6"/>
      <c r="AC134" s="11"/>
      <c r="AG134" s="109"/>
      <c r="BG134" s="109"/>
    </row>
    <row r="135" spans="3:59" ht="69" customHeight="1">
      <c r="C135" s="13"/>
      <c r="E135" s="122"/>
      <c r="H135" s="111"/>
      <c r="I135" s="93"/>
      <c r="J135" s="93"/>
      <c r="K135" s="93"/>
      <c r="L135" s="93"/>
      <c r="M135" s="94"/>
      <c r="N135" s="13"/>
      <c r="O135" s="13"/>
      <c r="P135" s="94"/>
      <c r="T135" s="29"/>
      <c r="W135" s="92"/>
      <c r="X135" s="92"/>
      <c r="Y135" s="5"/>
      <c r="Z135" s="45"/>
      <c r="AB135" s="6"/>
      <c r="AC135" s="11"/>
      <c r="AG135" s="109"/>
      <c r="BG135" s="109"/>
    </row>
    <row r="136" spans="3:59" ht="69" customHeight="1">
      <c r="C136" s="13"/>
      <c r="E136" s="122"/>
      <c r="H136" s="111"/>
      <c r="I136" s="94"/>
      <c r="J136" s="94"/>
      <c r="K136" s="94"/>
      <c r="L136" s="94"/>
      <c r="M136" s="94"/>
      <c r="N136" s="13"/>
      <c r="O136" s="13"/>
      <c r="P136" s="94"/>
      <c r="T136" s="29"/>
      <c r="W136" s="95"/>
      <c r="X136" s="95"/>
      <c r="Y136" s="5"/>
      <c r="Z136" s="45"/>
      <c r="AB136" s="6"/>
      <c r="AC136" s="11"/>
      <c r="AG136" s="109"/>
      <c r="BG136" s="109"/>
    </row>
    <row r="137" spans="3:59" ht="69" customHeight="1">
      <c r="C137" s="13"/>
      <c r="E137" s="118"/>
      <c r="H137" s="44"/>
      <c r="I137" s="64"/>
      <c r="N137" s="13"/>
      <c r="O137" s="13"/>
      <c r="P137" s="13"/>
      <c r="T137" s="29"/>
      <c r="Y137" s="5"/>
      <c r="Z137" s="47"/>
      <c r="AB137" s="6"/>
      <c r="AC137" s="11"/>
      <c r="AG137" s="109"/>
      <c r="BG137" s="109"/>
    </row>
    <row r="138" spans="3:59" ht="69" customHeight="1">
      <c r="C138" s="13"/>
      <c r="E138" s="118"/>
      <c r="H138" s="44"/>
      <c r="I138" s="64"/>
      <c r="N138" s="13"/>
      <c r="O138" s="13"/>
      <c r="P138" s="13"/>
      <c r="T138" s="29"/>
      <c r="Y138" s="5"/>
      <c r="Z138" s="47"/>
      <c r="AB138" s="6"/>
      <c r="AC138" s="11"/>
      <c r="AG138" s="109"/>
      <c r="BG138" s="109"/>
    </row>
    <row r="139" spans="3:59" ht="69" customHeight="1">
      <c r="C139" s="13"/>
      <c r="E139" s="118"/>
      <c r="H139" s="44"/>
      <c r="I139" s="64"/>
      <c r="N139" s="13"/>
      <c r="O139" s="13"/>
      <c r="P139" s="13"/>
      <c r="T139" s="29"/>
      <c r="Y139" s="5"/>
      <c r="Z139" s="47"/>
      <c r="AB139" s="6"/>
      <c r="AC139" s="11"/>
      <c r="AG139" s="109"/>
      <c r="BG139" s="109"/>
    </row>
    <row r="140" spans="3:59" ht="69" customHeight="1">
      <c r="C140" s="13"/>
      <c r="E140" s="118"/>
      <c r="H140" s="44"/>
      <c r="I140" s="64"/>
      <c r="N140" s="13"/>
      <c r="O140" s="13"/>
      <c r="P140" s="13"/>
      <c r="T140" s="29"/>
      <c r="Y140" s="5"/>
      <c r="Z140" s="47"/>
      <c r="AB140" s="6"/>
      <c r="AC140" s="11"/>
      <c r="AG140" s="109"/>
      <c r="BG140" s="109"/>
    </row>
    <row r="141" spans="3:59" ht="69" customHeight="1">
      <c r="C141" s="13"/>
      <c r="E141" s="118"/>
      <c r="H141" s="44"/>
      <c r="I141" s="64"/>
      <c r="N141" s="13"/>
      <c r="O141" s="13"/>
      <c r="P141" s="13"/>
      <c r="T141" s="29"/>
      <c r="Y141" s="5"/>
      <c r="Z141" s="96"/>
      <c r="AB141" s="6"/>
      <c r="AC141" s="11"/>
      <c r="AG141" s="109"/>
      <c r="BG141" s="109"/>
    </row>
    <row r="142" spans="3:59" ht="69" customHeight="1">
      <c r="C142" s="13"/>
      <c r="E142" s="118"/>
      <c r="H142" s="44"/>
      <c r="I142" s="64"/>
      <c r="N142" s="13"/>
      <c r="O142" s="13"/>
      <c r="P142" s="13"/>
      <c r="T142" s="29"/>
      <c r="Y142" s="5"/>
      <c r="Z142" s="47"/>
      <c r="AB142" s="6"/>
      <c r="AC142" s="11"/>
      <c r="AG142" s="109"/>
      <c r="BG142" s="109"/>
    </row>
    <row r="143" spans="3:59" ht="69" customHeight="1">
      <c r="C143" s="13"/>
      <c r="E143" s="118"/>
      <c r="H143" s="44"/>
      <c r="I143" s="64"/>
      <c r="N143" s="13"/>
      <c r="O143" s="13"/>
      <c r="P143" s="13"/>
      <c r="T143" s="29"/>
      <c r="Y143" s="5"/>
      <c r="Z143" s="47"/>
      <c r="AB143" s="6"/>
      <c r="AC143" s="11"/>
      <c r="AG143" s="109"/>
      <c r="BG143" s="109"/>
    </row>
    <row r="144" spans="3:59" ht="69" customHeight="1">
      <c r="C144" s="13"/>
      <c r="E144" s="118"/>
      <c r="H144" s="44"/>
      <c r="I144" s="64"/>
      <c r="N144" s="13"/>
      <c r="O144" s="13"/>
      <c r="P144" s="13"/>
      <c r="T144" s="29"/>
      <c r="Y144" s="5"/>
      <c r="Z144" s="47"/>
      <c r="AB144" s="6"/>
      <c r="AC144" s="11"/>
      <c r="AG144" s="109"/>
      <c r="BG144" s="109"/>
    </row>
    <row r="145" spans="3:59" ht="69" customHeight="1">
      <c r="C145" s="13"/>
      <c r="E145" s="118"/>
      <c r="H145" s="44"/>
      <c r="I145" s="47"/>
      <c r="N145" s="13"/>
      <c r="O145" s="13"/>
      <c r="P145" s="13"/>
      <c r="T145" s="29"/>
      <c r="Y145" s="5"/>
      <c r="Z145" s="47"/>
      <c r="AB145" s="6"/>
      <c r="AC145" s="11"/>
      <c r="AG145" s="109"/>
      <c r="BG145" s="109"/>
    </row>
    <row r="146" spans="3:59" ht="69" customHeight="1">
      <c r="C146" s="13"/>
      <c r="E146" s="118"/>
      <c r="H146" s="44"/>
      <c r="I146" s="47"/>
      <c r="N146" s="13"/>
      <c r="O146" s="13"/>
      <c r="P146" s="13"/>
      <c r="T146" s="29"/>
      <c r="Y146" s="5"/>
      <c r="Z146" s="47"/>
      <c r="AB146" s="6"/>
      <c r="AC146" s="11"/>
      <c r="AG146" s="109"/>
      <c r="BG146" s="109"/>
    </row>
    <row r="147" spans="3:59" ht="69" customHeight="1">
      <c r="C147" s="13"/>
      <c r="E147" s="118"/>
      <c r="H147" s="44"/>
      <c r="I147" s="64"/>
      <c r="N147" s="13"/>
      <c r="O147" s="13"/>
      <c r="P147" s="13"/>
      <c r="T147" s="29"/>
      <c r="Y147" s="5"/>
      <c r="Z147" s="47"/>
      <c r="AB147" s="6"/>
      <c r="AC147" s="11"/>
      <c r="AG147" s="109"/>
      <c r="BG147" s="109"/>
    </row>
    <row r="148" spans="3:59" ht="69" customHeight="1">
      <c r="C148" s="13"/>
      <c r="E148" s="118"/>
      <c r="H148" s="44"/>
      <c r="I148" s="64"/>
      <c r="N148" s="13"/>
      <c r="O148" s="13"/>
      <c r="P148" s="13"/>
      <c r="T148" s="29"/>
      <c r="Y148" s="5"/>
      <c r="Z148" s="47"/>
      <c r="AB148" s="6"/>
      <c r="AC148" s="11"/>
      <c r="AG148" s="109"/>
      <c r="BG148" s="109"/>
    </row>
    <row r="149" spans="3:59" ht="69" customHeight="1">
      <c r="C149" s="13"/>
      <c r="E149" s="118"/>
      <c r="H149" s="44"/>
      <c r="I149" s="64"/>
      <c r="N149" s="13"/>
      <c r="O149" s="13"/>
      <c r="P149" s="13"/>
      <c r="T149" s="29"/>
      <c r="Y149" s="5"/>
      <c r="Z149" s="47"/>
      <c r="AB149" s="6"/>
      <c r="AC149" s="11"/>
      <c r="AG149" s="109"/>
      <c r="BG149" s="109"/>
    </row>
    <row r="150" spans="3:59" ht="69" customHeight="1">
      <c r="C150" s="13"/>
      <c r="E150" s="118"/>
      <c r="H150" s="44"/>
      <c r="I150" s="47"/>
      <c r="N150" s="13"/>
      <c r="O150" s="13"/>
      <c r="P150" s="13"/>
      <c r="T150" s="29"/>
      <c r="Y150" s="5"/>
      <c r="Z150" s="47"/>
      <c r="AB150" s="6"/>
      <c r="AC150" s="11"/>
      <c r="AG150" s="109"/>
      <c r="BG150" s="109"/>
    </row>
    <row r="151" spans="3:59" ht="69" customHeight="1">
      <c r="C151" s="13"/>
      <c r="E151" s="118"/>
      <c r="H151" s="44"/>
      <c r="I151" s="47"/>
      <c r="N151" s="13"/>
      <c r="O151" s="13"/>
      <c r="P151" s="13"/>
      <c r="T151" s="29"/>
      <c r="Y151" s="5"/>
      <c r="Z151" s="47"/>
      <c r="AB151" s="6"/>
      <c r="AC151" s="11"/>
      <c r="AG151" s="109"/>
      <c r="BG151" s="109"/>
    </row>
    <row r="152" spans="3:59" ht="69" customHeight="1">
      <c r="C152" s="13"/>
      <c r="E152" s="118"/>
      <c r="H152" s="44"/>
      <c r="I152" s="47"/>
      <c r="N152" s="13"/>
      <c r="O152" s="13"/>
      <c r="P152" s="13"/>
      <c r="T152" s="29"/>
      <c r="Y152" s="5"/>
      <c r="Z152" s="47"/>
      <c r="AB152" s="6"/>
      <c r="AC152" s="11"/>
      <c r="AG152" s="109"/>
      <c r="BG152" s="109"/>
    </row>
    <row r="153" spans="3:59" ht="69" customHeight="1">
      <c r="C153" s="13"/>
      <c r="E153" s="118"/>
      <c r="H153" s="44"/>
      <c r="I153" s="47"/>
      <c r="N153" s="13"/>
      <c r="O153" s="13"/>
      <c r="P153" s="13"/>
      <c r="T153" s="29"/>
      <c r="Y153" s="5"/>
      <c r="Z153" s="86"/>
      <c r="AB153" s="6"/>
      <c r="AC153" s="11"/>
      <c r="AG153" s="109"/>
      <c r="BG153" s="109"/>
    </row>
    <row r="154" spans="3:59" ht="69" customHeight="1">
      <c r="C154" s="13"/>
      <c r="E154" s="118"/>
      <c r="H154" s="44"/>
      <c r="I154" s="47"/>
      <c r="N154" s="13"/>
      <c r="O154" s="13"/>
      <c r="P154" s="13"/>
      <c r="T154" s="29"/>
      <c r="Y154" s="5"/>
      <c r="Z154" s="47"/>
      <c r="AB154" s="6"/>
      <c r="AC154" s="11"/>
      <c r="AG154" s="109"/>
      <c r="BG154" s="109"/>
    </row>
    <row r="155" spans="3:59" ht="69" customHeight="1">
      <c r="C155" s="13"/>
      <c r="E155" s="118"/>
      <c r="H155" s="44"/>
      <c r="I155" s="47"/>
      <c r="N155" s="13"/>
      <c r="O155" s="13"/>
      <c r="P155" s="13"/>
      <c r="T155" s="29"/>
      <c r="Y155" s="5"/>
      <c r="Z155" s="47"/>
      <c r="AB155" s="6"/>
      <c r="AC155" s="11"/>
      <c r="AG155" s="109"/>
      <c r="BG155" s="109"/>
    </row>
    <row r="156" spans="3:59" ht="69" customHeight="1">
      <c r="C156" s="13"/>
      <c r="E156" s="118"/>
      <c r="H156" s="44"/>
      <c r="I156" s="47"/>
      <c r="N156" s="13"/>
      <c r="O156" s="13"/>
      <c r="P156" s="13"/>
      <c r="T156" s="29"/>
      <c r="Y156" s="5"/>
      <c r="Z156" s="47"/>
      <c r="AB156" s="6"/>
      <c r="AC156" s="11"/>
      <c r="AG156" s="109"/>
      <c r="BG156" s="109"/>
    </row>
    <row r="157" spans="3:59" ht="69" customHeight="1">
      <c r="C157" s="13"/>
      <c r="E157" s="118"/>
      <c r="H157" s="44"/>
      <c r="I157" s="64"/>
      <c r="N157" s="13"/>
      <c r="O157" s="13"/>
      <c r="P157" s="13"/>
      <c r="T157" s="29"/>
      <c r="Y157" s="5"/>
      <c r="Z157" s="45"/>
      <c r="AB157" s="6"/>
      <c r="AC157" s="11"/>
      <c r="AG157" s="109"/>
      <c r="BG157" s="109"/>
    </row>
    <row r="158" spans="3:59" ht="69" customHeight="1">
      <c r="C158" s="13"/>
      <c r="E158" s="118"/>
      <c r="H158" s="44"/>
      <c r="I158" s="97"/>
      <c r="N158" s="13"/>
      <c r="O158" s="13"/>
      <c r="P158" s="13"/>
      <c r="T158" s="29"/>
      <c r="Y158" s="5"/>
      <c r="Z158" s="85"/>
      <c r="AB158" s="6"/>
      <c r="AC158" s="11"/>
      <c r="AG158" s="109"/>
      <c r="BG158" s="109"/>
    </row>
    <row r="159" spans="3:59" ht="69" customHeight="1">
      <c r="C159" s="13"/>
      <c r="E159" s="118"/>
      <c r="H159" s="44"/>
      <c r="I159" s="97"/>
      <c r="N159" s="13"/>
      <c r="O159" s="13"/>
      <c r="P159" s="13"/>
      <c r="T159" s="29"/>
      <c r="Y159" s="5"/>
      <c r="Z159" s="45"/>
      <c r="AB159" s="6"/>
      <c r="AC159" s="11"/>
      <c r="AG159" s="109"/>
      <c r="BG159" s="109"/>
    </row>
    <row r="160" spans="3:59" ht="69" customHeight="1">
      <c r="C160" s="13"/>
      <c r="E160" s="118"/>
      <c r="H160" s="44"/>
      <c r="I160" s="97"/>
      <c r="N160" s="13"/>
      <c r="O160" s="13"/>
      <c r="P160" s="13"/>
      <c r="T160" s="29"/>
      <c r="Y160" s="5"/>
      <c r="Z160" s="45"/>
      <c r="AB160" s="6"/>
      <c r="AC160" s="11"/>
      <c r="AG160" s="109"/>
      <c r="BG160" s="109"/>
    </row>
    <row r="161" spans="3:59" ht="69" customHeight="1">
      <c r="C161" s="13"/>
      <c r="E161" s="118"/>
      <c r="H161" s="44"/>
      <c r="I161" s="64"/>
      <c r="N161" s="13"/>
      <c r="O161" s="13"/>
      <c r="P161" s="13"/>
      <c r="T161" s="29"/>
      <c r="Y161" s="5"/>
      <c r="Z161" s="45"/>
      <c r="AB161" s="6"/>
      <c r="AC161" s="11"/>
      <c r="AG161" s="109"/>
      <c r="BG161" s="109"/>
    </row>
    <row r="162" spans="3:59" ht="69" customHeight="1">
      <c r="C162" s="13"/>
      <c r="E162" s="118"/>
      <c r="H162" s="44"/>
      <c r="I162" s="64"/>
      <c r="N162" s="13"/>
      <c r="O162" s="13"/>
      <c r="P162" s="13"/>
      <c r="T162" s="29"/>
      <c r="Y162" s="5"/>
      <c r="Z162" s="45"/>
      <c r="AB162" s="6"/>
      <c r="AC162" s="11"/>
      <c r="AG162" s="109"/>
      <c r="BG162" s="109"/>
    </row>
    <row r="163" spans="3:59" ht="69" customHeight="1">
      <c r="C163" s="13"/>
      <c r="E163" s="118"/>
      <c r="H163" s="44"/>
      <c r="I163" s="64"/>
      <c r="N163" s="13"/>
      <c r="O163" s="13"/>
      <c r="P163" s="13"/>
      <c r="T163" s="29"/>
      <c r="Y163" s="5"/>
      <c r="Z163" s="45"/>
      <c r="AB163" s="6"/>
      <c r="AC163" s="11"/>
      <c r="AG163" s="109"/>
      <c r="BG163" s="109"/>
    </row>
    <row r="164" spans="3:59" ht="69" customHeight="1">
      <c r="C164" s="13"/>
      <c r="E164" s="118"/>
      <c r="H164" s="44"/>
      <c r="I164" s="55"/>
      <c r="N164" s="13"/>
      <c r="O164" s="13"/>
      <c r="P164" s="13"/>
      <c r="T164" s="29"/>
      <c r="Y164" s="5"/>
      <c r="Z164" s="45"/>
      <c r="AB164" s="6"/>
      <c r="AC164" s="11"/>
      <c r="AG164" s="109"/>
      <c r="BG164" s="109"/>
    </row>
    <row r="165" spans="3:59" ht="69" customHeight="1">
      <c r="C165" s="13"/>
      <c r="E165" s="118"/>
      <c r="H165" s="44"/>
      <c r="I165" s="64"/>
      <c r="N165" s="13"/>
      <c r="O165" s="13"/>
      <c r="P165" s="13"/>
      <c r="T165" s="29"/>
      <c r="Y165" s="5"/>
      <c r="Z165" s="45"/>
      <c r="AB165" s="6"/>
      <c r="AC165" s="11"/>
      <c r="AG165" s="109"/>
      <c r="BG165" s="109"/>
    </row>
    <row r="166" spans="3:59" ht="69" customHeight="1">
      <c r="C166" s="13"/>
      <c r="E166" s="118"/>
      <c r="H166" s="44"/>
      <c r="I166" s="64"/>
      <c r="N166" s="13"/>
      <c r="O166" s="13"/>
      <c r="P166" s="13"/>
      <c r="T166" s="29"/>
      <c r="Y166" s="5"/>
      <c r="Z166" s="45"/>
      <c r="AB166" s="6"/>
      <c r="AC166" s="11"/>
      <c r="AG166" s="109"/>
      <c r="BG166" s="109"/>
    </row>
    <row r="167" spans="3:59" ht="69" customHeight="1">
      <c r="C167" s="13"/>
      <c r="E167" s="118"/>
      <c r="H167" s="44"/>
      <c r="I167" s="64"/>
      <c r="N167" s="13"/>
      <c r="O167" s="13"/>
      <c r="P167" s="13"/>
      <c r="T167" s="29"/>
      <c r="Y167" s="5"/>
      <c r="Z167" s="45"/>
      <c r="AB167" s="6"/>
      <c r="AC167" s="11"/>
      <c r="AG167" s="109"/>
      <c r="BG167" s="109"/>
    </row>
    <row r="168" spans="3:59" ht="69" customHeight="1">
      <c r="C168" s="13"/>
      <c r="E168" s="118"/>
      <c r="H168" s="44"/>
      <c r="I168" s="55"/>
      <c r="N168" s="13"/>
      <c r="O168" s="13"/>
      <c r="P168" s="13"/>
      <c r="T168" s="29"/>
      <c r="Y168" s="5"/>
      <c r="Z168" s="58"/>
      <c r="AB168" s="6"/>
      <c r="AC168" s="11"/>
      <c r="AG168" s="109"/>
      <c r="BG168" s="109"/>
    </row>
    <row r="169" spans="3:59" ht="69" customHeight="1">
      <c r="C169" s="13"/>
      <c r="E169" s="118"/>
      <c r="H169" s="44"/>
      <c r="I169" s="64"/>
      <c r="N169" s="13"/>
      <c r="O169" s="13"/>
      <c r="P169" s="13"/>
      <c r="T169" s="29"/>
      <c r="Y169" s="5"/>
      <c r="Z169" s="85"/>
      <c r="AB169" s="6"/>
      <c r="AC169" s="11"/>
      <c r="AG169" s="109"/>
      <c r="BG169" s="109"/>
    </row>
    <row r="170" spans="3:59" ht="69" customHeight="1">
      <c r="C170" s="13"/>
      <c r="E170" s="118"/>
      <c r="H170" s="44"/>
      <c r="I170" s="64"/>
      <c r="N170" s="13"/>
      <c r="O170" s="13"/>
      <c r="P170" s="13"/>
      <c r="T170" s="29"/>
      <c r="Y170" s="5"/>
      <c r="Z170" s="58"/>
      <c r="AB170" s="6"/>
      <c r="AC170" s="11"/>
      <c r="AG170" s="109"/>
      <c r="BG170" s="109"/>
    </row>
    <row r="171" spans="3:59" ht="69" customHeight="1">
      <c r="C171" s="13"/>
      <c r="E171" s="118"/>
      <c r="H171" s="44"/>
      <c r="I171" s="64"/>
      <c r="N171" s="13"/>
      <c r="O171" s="13"/>
      <c r="P171" s="13"/>
      <c r="T171" s="29"/>
      <c r="Y171" s="5"/>
      <c r="Z171" s="45"/>
      <c r="AB171" s="6"/>
      <c r="AC171" s="11"/>
      <c r="AG171" s="109"/>
      <c r="BG171" s="109"/>
    </row>
    <row r="172" spans="3:59" ht="69" customHeight="1">
      <c r="C172" s="13"/>
      <c r="E172" s="118"/>
      <c r="H172" s="44"/>
      <c r="I172" s="64"/>
      <c r="N172" s="13"/>
      <c r="O172" s="13"/>
      <c r="P172" s="13"/>
      <c r="T172" s="29"/>
      <c r="Y172" s="5"/>
      <c r="Z172" s="45"/>
      <c r="AB172" s="6"/>
      <c r="AC172" s="11"/>
      <c r="AG172" s="109"/>
      <c r="BG172" s="109"/>
    </row>
    <row r="173" spans="3:59" ht="69" customHeight="1">
      <c r="C173" s="13"/>
      <c r="E173" s="118"/>
      <c r="H173" s="117"/>
      <c r="I173" s="64"/>
      <c r="N173" s="13"/>
      <c r="O173" s="13"/>
      <c r="P173" s="13"/>
      <c r="T173" s="29"/>
      <c r="Y173" s="5"/>
      <c r="Z173" s="45"/>
      <c r="AB173" s="6"/>
      <c r="AC173" s="11"/>
      <c r="AG173" s="109"/>
      <c r="BG173" s="109"/>
    </row>
  </sheetData>
  <autoFilter ref="A3:CX173" xr:uid="{00000000-0009-0000-0000-000003000000}"/>
  <mergeCells count="70">
    <mergeCell ref="Y1:AG1"/>
    <mergeCell ref="AZ1:BF1"/>
    <mergeCell ref="Q2:Q3"/>
    <mergeCell ref="BG1:BK1"/>
    <mergeCell ref="A2:A3"/>
    <mergeCell ref="B2:B3"/>
    <mergeCell ref="C2:C3"/>
    <mergeCell ref="D2:D3"/>
    <mergeCell ref="E2:E3"/>
    <mergeCell ref="F2:F3"/>
    <mergeCell ref="G2:G3"/>
    <mergeCell ref="H2:H3"/>
    <mergeCell ref="I2:I3"/>
    <mergeCell ref="A1:I1"/>
    <mergeCell ref="AH1:AO1"/>
    <mergeCell ref="AQ1:AX1"/>
    <mergeCell ref="AD2:AD3"/>
    <mergeCell ref="R2:R3"/>
    <mergeCell ref="S2:S3"/>
    <mergeCell ref="T2:T3"/>
    <mergeCell ref="U2:U3"/>
    <mergeCell ref="V2:V3"/>
    <mergeCell ref="W2:W3"/>
    <mergeCell ref="Y2:Y3"/>
    <mergeCell ref="Z2:Z3"/>
    <mergeCell ref="AA2:AA3"/>
    <mergeCell ref="AB2:AB3"/>
    <mergeCell ref="AC2:AC3"/>
    <mergeCell ref="BB2:BB3"/>
    <mergeCell ref="BC2:BC3"/>
    <mergeCell ref="BD2:BD3"/>
    <mergeCell ref="AR2:AR3"/>
    <mergeCell ref="AE2:AE3"/>
    <mergeCell ref="AF2:AF3"/>
    <mergeCell ref="AH2:AH3"/>
    <mergeCell ref="AI2:AI3"/>
    <mergeCell ref="AJ2:AJ3"/>
    <mergeCell ref="AK2:AK3"/>
    <mergeCell ref="AL2:AL3"/>
    <mergeCell ref="AM2:AM3"/>
    <mergeCell ref="AN2:AN3"/>
    <mergeCell ref="AO2:AO3"/>
    <mergeCell ref="AQ2:AQ3"/>
    <mergeCell ref="BK2:BK4"/>
    <mergeCell ref="BF2:BF3"/>
    <mergeCell ref="BG2:BG3"/>
    <mergeCell ref="BH2:BH3"/>
    <mergeCell ref="BI2:BI3"/>
    <mergeCell ref="BJ2:BJ3"/>
    <mergeCell ref="BE2:BE3"/>
    <mergeCell ref="AS2:AS3"/>
    <mergeCell ref="AT2:AT3"/>
    <mergeCell ref="AU2:AU3"/>
    <mergeCell ref="AV2:AV3"/>
    <mergeCell ref="AW2:AW3"/>
    <mergeCell ref="AX2:AX3"/>
    <mergeCell ref="AZ2:AZ3"/>
    <mergeCell ref="BA2:BA3"/>
    <mergeCell ref="BF10:BF11"/>
    <mergeCell ref="BF14:BF15"/>
    <mergeCell ref="J1:X1"/>
    <mergeCell ref="G130:G132"/>
    <mergeCell ref="E5:E19"/>
    <mergeCell ref="G98:G100"/>
    <mergeCell ref="G101:G105"/>
    <mergeCell ref="J2:J3"/>
    <mergeCell ref="K2:M2"/>
    <mergeCell ref="N2:N3"/>
    <mergeCell ref="O2:O3"/>
    <mergeCell ref="P2:P3"/>
  </mergeCells>
  <conditionalFormatting sqref="AD20:AD173">
    <cfRule type="containsText" dxfId="167" priority="612" stopIfTrue="1" operator="containsText" text="EN TERMINO">
      <formula>NOT(ISERROR(SEARCH("EN TERMINO",AD20)))</formula>
    </cfRule>
    <cfRule type="containsText" priority="613" operator="containsText" text="AMARILLO">
      <formula>NOT(ISERROR(SEARCH("AMARILLO",AD20)))</formula>
    </cfRule>
    <cfRule type="containsText" dxfId="166" priority="614" stopIfTrue="1" operator="containsText" text="ALERTA">
      <formula>NOT(ISERROR(SEARCH("ALERTA",AD20)))</formula>
    </cfRule>
    <cfRule type="containsText" dxfId="165" priority="615" stopIfTrue="1" operator="containsText" text="OK">
      <formula>NOT(ISERROR(SEARCH("OK",AD20)))</formula>
    </cfRule>
  </conditionalFormatting>
  <conditionalFormatting sqref="AG42:AG173 AG38:AG40 BG20:BG173 AG41:BF41">
    <cfRule type="containsText" dxfId="164" priority="609" operator="containsText" text="Cumplida">
      <formula>NOT(ISERROR(SEARCH("Cumplida",AG20)))</formula>
    </cfRule>
    <cfRule type="containsText" dxfId="163" priority="610" operator="containsText" text="Pendiente">
      <formula>NOT(ISERROR(SEARCH("Pendiente",AG20)))</formula>
    </cfRule>
    <cfRule type="containsText" dxfId="162" priority="611" operator="containsText" text="Cumplida">
      <formula>NOT(ISERROR(SEARCH("Cumplida",AG20)))</formula>
    </cfRule>
  </conditionalFormatting>
  <conditionalFormatting sqref="AG42:AG173 AG20:AG29 AG31:AG40 BG20:BG173 AG41:BF41">
    <cfRule type="containsText" dxfId="161" priority="608" stopIfTrue="1" operator="containsText" text="CUMPLIDA">
      <formula>NOT(ISERROR(SEARCH("CUMPLIDA",AG20)))</formula>
    </cfRule>
  </conditionalFormatting>
  <conditionalFormatting sqref="AG42:AG173 AG20:AG29 AG31:AG40 BG20:BG173 AG41:BF41">
    <cfRule type="containsText" dxfId="160" priority="603" stopIfTrue="1" operator="containsText" text="INCUMPLIDA">
      <formula>NOT(ISERROR(SEARCH("INCUMPLIDA",AG20)))</formula>
    </cfRule>
  </conditionalFormatting>
  <conditionalFormatting sqref="AG30 AG24 AG32">
    <cfRule type="containsText" dxfId="159" priority="602" operator="containsText" text="PENDIENTE">
      <formula>NOT(ISERROR(SEARCH("PENDIENTE",AG24)))</formula>
    </cfRule>
  </conditionalFormatting>
  <conditionalFormatting sqref="AD7:AD11 AD14:AD19">
    <cfRule type="containsText" dxfId="158" priority="380" stopIfTrue="1" operator="containsText" text="EN TERMINO">
      <formula>NOT(ISERROR(SEARCH("EN TERMINO",AD7)))</formula>
    </cfRule>
    <cfRule type="containsText" priority="381" operator="containsText" text="AMARILLO">
      <formula>NOT(ISERROR(SEARCH("AMARILLO",AD7)))</formula>
    </cfRule>
    <cfRule type="containsText" dxfId="157" priority="382" stopIfTrue="1" operator="containsText" text="ALERTA">
      <formula>NOT(ISERROR(SEARCH("ALERTA",AD7)))</formula>
    </cfRule>
    <cfRule type="containsText" dxfId="156" priority="383" stopIfTrue="1" operator="containsText" text="OK">
      <formula>NOT(ISERROR(SEARCH("OK",AD7)))</formula>
    </cfRule>
  </conditionalFormatting>
  <conditionalFormatting sqref="BG8:BG9 BG16:BG18">
    <cfRule type="containsText" dxfId="155" priority="377" operator="containsText" text="Cumplida">
      <formula>NOT(ISERROR(SEARCH("Cumplida",BG8)))</formula>
    </cfRule>
    <cfRule type="containsText" dxfId="154" priority="378" operator="containsText" text="Pendiente">
      <formula>NOT(ISERROR(SEARCH("Pendiente",BG8)))</formula>
    </cfRule>
    <cfRule type="containsText" dxfId="153" priority="379" operator="containsText" text="Cumplida">
      <formula>NOT(ISERROR(SEARCH("Cumplida",BG8)))</formula>
    </cfRule>
  </conditionalFormatting>
  <conditionalFormatting sqref="AG7:AG11 BG8:BG9 AG14:AG19 BG16:BG18">
    <cfRule type="containsText" dxfId="152" priority="376" stopIfTrue="1" operator="containsText" text="CUMPLIDA">
      <formula>NOT(ISERROR(SEARCH("CUMPLIDA",AG7)))</formula>
    </cfRule>
  </conditionalFormatting>
  <conditionalFormatting sqref="AG7:AG11 BG8:BG9 AG14:AG19 BG16:BG18">
    <cfRule type="containsText" dxfId="151" priority="375" stopIfTrue="1" operator="containsText" text="INCUMPLIDA">
      <formula>NOT(ISERROR(SEARCH("INCUMPLIDA",AG7)))</formula>
    </cfRule>
  </conditionalFormatting>
  <conditionalFormatting sqref="AG7:AG11 AG14:AG19">
    <cfRule type="containsText" dxfId="150" priority="374" operator="containsText" text="PENDIENTE">
      <formula>NOT(ISERROR(SEARCH("PENDIENTE",AG7)))</formula>
    </cfRule>
  </conditionalFormatting>
  <conditionalFormatting sqref="AG7:AG11 AG14:AG19">
    <cfRule type="containsText" dxfId="149" priority="373" stopIfTrue="1" operator="containsText" text="PENDIENTE">
      <formula>NOT(ISERROR(SEARCH("PENDIENTE",AG7)))</formula>
    </cfRule>
  </conditionalFormatting>
  <conditionalFormatting sqref="BI8:BI9 BI16:BI18">
    <cfRule type="containsText" dxfId="148" priority="370" operator="containsText" text="cerrada">
      <formula>NOT(ISERROR(SEARCH("cerrada",BI8)))</formula>
    </cfRule>
    <cfRule type="containsText" dxfId="147" priority="371" operator="containsText" text="cerrado">
      <formula>NOT(ISERROR(SEARCH("cerrado",BI8)))</formula>
    </cfRule>
    <cfRule type="containsText" dxfId="146" priority="372" operator="containsText" text="Abierto">
      <formula>NOT(ISERROR(SEARCH("Abierto",BI8)))</formula>
    </cfRule>
  </conditionalFormatting>
  <conditionalFormatting sqref="BI8:BI9 BI16:BI18">
    <cfRule type="containsText" dxfId="145" priority="367" operator="containsText" text="cerrada">
      <formula>NOT(ISERROR(SEARCH("cerrada",BI8)))</formula>
    </cfRule>
    <cfRule type="containsText" dxfId="144" priority="368" operator="containsText" text="cerrado">
      <formula>NOT(ISERROR(SEARCH("cerrado",BI8)))</formula>
    </cfRule>
    <cfRule type="containsText" dxfId="143" priority="369" operator="containsText" text="Abierto">
      <formula>NOT(ISERROR(SEARCH("Abierto",BI8)))</formula>
    </cfRule>
  </conditionalFormatting>
  <conditionalFormatting sqref="BI5:BI7">
    <cfRule type="containsText" dxfId="142" priority="319" operator="containsText" text="cerrada">
      <formula>NOT(ISERROR(SEARCH("cerrada",BI5)))</formula>
    </cfRule>
    <cfRule type="containsText" dxfId="141" priority="320" operator="containsText" text="cerrado">
      <formula>NOT(ISERROR(SEARCH("cerrado",BI5)))</formula>
    </cfRule>
    <cfRule type="containsText" dxfId="140" priority="321" operator="containsText" text="Abierto">
      <formula>NOT(ISERROR(SEARCH("Abierto",BI5)))</formula>
    </cfRule>
  </conditionalFormatting>
  <conditionalFormatting sqref="BI5:BI7">
    <cfRule type="containsText" dxfId="139" priority="316" operator="containsText" text="cerrada">
      <formula>NOT(ISERROR(SEARCH("cerrada",BI5)))</formula>
    </cfRule>
    <cfRule type="containsText" dxfId="138" priority="317" operator="containsText" text="cerrado">
      <formula>NOT(ISERROR(SEARCH("cerrado",BI5)))</formula>
    </cfRule>
    <cfRule type="containsText" dxfId="137" priority="318" operator="containsText" text="Abierto">
      <formula>NOT(ISERROR(SEARCH("Abierto",BI5)))</formula>
    </cfRule>
  </conditionalFormatting>
  <conditionalFormatting sqref="BG5:BG7">
    <cfRule type="containsText" dxfId="136" priority="344" operator="containsText" text="Cumplida">
      <formula>NOT(ISERROR(SEARCH("Cumplida",BG5)))</formula>
    </cfRule>
    <cfRule type="containsText" dxfId="135" priority="345" operator="containsText" text="Pendiente">
      <formula>NOT(ISERROR(SEARCH("Pendiente",BG5)))</formula>
    </cfRule>
    <cfRule type="containsText" dxfId="134" priority="346" operator="containsText" text="Cumplida">
      <formula>NOT(ISERROR(SEARCH("Cumplida",BG5)))</formula>
    </cfRule>
  </conditionalFormatting>
  <conditionalFormatting sqref="BG5:BG7">
    <cfRule type="containsText" dxfId="133" priority="343" stopIfTrue="1" operator="containsText" text="CUMPLIDA">
      <formula>NOT(ISERROR(SEARCH("CUMPLIDA",BG5)))</formula>
    </cfRule>
  </conditionalFormatting>
  <conditionalFormatting sqref="BG5:BG7">
    <cfRule type="containsText" dxfId="132" priority="342" stopIfTrue="1" operator="containsText" text="INCUMPLIDA">
      <formula>NOT(ISERROR(SEARCH("INCUMPLIDA",BG5)))</formula>
    </cfRule>
  </conditionalFormatting>
  <conditionalFormatting sqref="AD5:AD6">
    <cfRule type="containsText" dxfId="131" priority="338" stopIfTrue="1" operator="containsText" text="EN TERMINO">
      <formula>NOT(ISERROR(SEARCH("EN TERMINO",AD5)))</formula>
    </cfRule>
    <cfRule type="containsText" priority="339" operator="containsText" text="AMARILLO">
      <formula>NOT(ISERROR(SEARCH("AMARILLO",AD5)))</formula>
    </cfRule>
    <cfRule type="containsText" dxfId="130" priority="340" stopIfTrue="1" operator="containsText" text="ALERTA">
      <formula>NOT(ISERROR(SEARCH("ALERTA",AD5)))</formula>
    </cfRule>
    <cfRule type="containsText" dxfId="129" priority="341" stopIfTrue="1" operator="containsText" text="OK">
      <formula>NOT(ISERROR(SEARCH("OK",AD5)))</formula>
    </cfRule>
  </conditionalFormatting>
  <conditionalFormatting sqref="AG5:AG6">
    <cfRule type="containsText" dxfId="128" priority="337" operator="containsText" text="PENDIENTE">
      <formula>NOT(ISERROR(SEARCH("PENDIENTE",AG5)))</formula>
    </cfRule>
  </conditionalFormatting>
  <conditionalFormatting sqref="AD5:AD6">
    <cfRule type="containsText" dxfId="127" priority="333" stopIfTrue="1" operator="containsText" text="EN TERMINO">
      <formula>NOT(ISERROR(SEARCH("EN TERMINO",AD5)))</formula>
    </cfRule>
    <cfRule type="containsText" priority="334" operator="containsText" text="AMARILLO">
      <formula>NOT(ISERROR(SEARCH("AMARILLO",AD5)))</formula>
    </cfRule>
    <cfRule type="containsText" dxfId="126" priority="335" stopIfTrue="1" operator="containsText" text="ALERTA">
      <formula>NOT(ISERROR(SEARCH("ALERTA",AD5)))</formula>
    </cfRule>
    <cfRule type="containsText" dxfId="125" priority="336" stopIfTrue="1" operator="containsText" text="OK">
      <formula>NOT(ISERROR(SEARCH("OK",AD5)))</formula>
    </cfRule>
  </conditionalFormatting>
  <conditionalFormatting sqref="AG5:AG6">
    <cfRule type="containsText" dxfId="124" priority="332" stopIfTrue="1" operator="containsText" text="CUMPLIDA">
      <formula>NOT(ISERROR(SEARCH("CUMPLIDA",AG5)))</formula>
    </cfRule>
  </conditionalFormatting>
  <conditionalFormatting sqref="AG5:AG6">
    <cfRule type="containsText" dxfId="123" priority="331" stopIfTrue="1" operator="containsText" text="INCUMPLIDA">
      <formula>NOT(ISERROR(SEARCH("INCUMPLIDA",AG5)))</formula>
    </cfRule>
  </conditionalFormatting>
  <conditionalFormatting sqref="AG5:AG6">
    <cfRule type="containsText" dxfId="122" priority="330" operator="containsText" text="PENDIENTE">
      <formula>NOT(ISERROR(SEARCH("PENDIENTE",AG5)))</formula>
    </cfRule>
  </conditionalFormatting>
  <conditionalFormatting sqref="AG5:AG6">
    <cfRule type="containsText" dxfId="121" priority="329" stopIfTrue="1" operator="containsText" text="PENDIENTE">
      <formula>NOT(ISERROR(SEARCH("PENDIENTE",AG5)))</formula>
    </cfRule>
  </conditionalFormatting>
  <conditionalFormatting sqref="AM5">
    <cfRule type="containsText" dxfId="120" priority="325" stopIfTrue="1" operator="containsText" text="EN TERMINO">
      <formula>NOT(ISERROR(SEARCH("EN TERMINO",AM5)))</formula>
    </cfRule>
    <cfRule type="containsText" priority="326" operator="containsText" text="AMARILLO">
      <formula>NOT(ISERROR(SEARCH("AMARILLO",AM5)))</formula>
    </cfRule>
    <cfRule type="containsText" dxfId="119" priority="327" stopIfTrue="1" operator="containsText" text="ALERTA">
      <formula>NOT(ISERROR(SEARCH("ALERTA",AM5)))</formula>
    </cfRule>
    <cfRule type="containsText" dxfId="118" priority="328" stopIfTrue="1" operator="containsText" text="OK">
      <formula>NOT(ISERROR(SEARCH("OK",AM5)))</formula>
    </cfRule>
  </conditionalFormatting>
  <conditionalFormatting sqref="AP5">
    <cfRule type="containsText" dxfId="117" priority="324" stopIfTrue="1" operator="containsText" text="CUMPLIDA">
      <formula>NOT(ISERROR(SEARCH("CUMPLIDA",AP5)))</formula>
    </cfRule>
  </conditionalFormatting>
  <conditionalFormatting sqref="AP5">
    <cfRule type="containsText" dxfId="116" priority="323" stopIfTrue="1" operator="containsText" text="INCUMPLIDA">
      <formula>NOT(ISERROR(SEARCH("INCUMPLIDA",AP5)))</formula>
    </cfRule>
  </conditionalFormatting>
  <conditionalFormatting sqref="AP5">
    <cfRule type="containsText" dxfId="115" priority="322" stopIfTrue="1" operator="containsText" text="PENDIENTE">
      <formula>NOT(ISERROR(SEARCH("PENDIENTE",AP5)))</formula>
    </cfRule>
  </conditionalFormatting>
  <conditionalFormatting sqref="AD12:AD13">
    <cfRule type="containsText" dxfId="114" priority="312" stopIfTrue="1" operator="containsText" text="EN TERMINO">
      <formula>NOT(ISERROR(SEARCH("EN TERMINO",AD12)))</formula>
    </cfRule>
    <cfRule type="containsText" priority="313" operator="containsText" text="AMARILLO">
      <formula>NOT(ISERROR(SEARCH("AMARILLO",AD12)))</formula>
    </cfRule>
    <cfRule type="containsText" dxfId="113" priority="314" stopIfTrue="1" operator="containsText" text="ALERTA">
      <formula>NOT(ISERROR(SEARCH("ALERTA",AD12)))</formula>
    </cfRule>
    <cfRule type="containsText" dxfId="112" priority="315" stopIfTrue="1" operator="containsText" text="OK">
      <formula>NOT(ISERROR(SEARCH("OK",AD12)))</formula>
    </cfRule>
  </conditionalFormatting>
  <conditionalFormatting sqref="AG12:AG13">
    <cfRule type="containsText" dxfId="111" priority="311" stopIfTrue="1" operator="containsText" text="CUMPLIDA">
      <formula>NOT(ISERROR(SEARCH("CUMPLIDA",AG12)))</formula>
    </cfRule>
  </conditionalFormatting>
  <conditionalFormatting sqref="AG12:AG13">
    <cfRule type="containsText" dxfId="110" priority="310" stopIfTrue="1" operator="containsText" text="INCUMPLIDA">
      <formula>NOT(ISERROR(SEARCH("INCUMPLIDA",AG12)))</formula>
    </cfRule>
  </conditionalFormatting>
  <conditionalFormatting sqref="AG12:AG13">
    <cfRule type="containsText" dxfId="109" priority="309" operator="containsText" text="PENDIENTE">
      <formula>NOT(ISERROR(SEARCH("PENDIENTE",AG12)))</formula>
    </cfRule>
  </conditionalFormatting>
  <conditionalFormatting sqref="AD12:AD13">
    <cfRule type="containsText" dxfId="108" priority="305" stopIfTrue="1" operator="containsText" text="EN TERMINO">
      <formula>NOT(ISERROR(SEARCH("EN TERMINO",AD12)))</formula>
    </cfRule>
    <cfRule type="containsText" priority="306" operator="containsText" text="AMARILLO">
      <formula>NOT(ISERROR(SEARCH("AMARILLO",AD12)))</formula>
    </cfRule>
    <cfRule type="containsText" dxfId="107" priority="307" stopIfTrue="1" operator="containsText" text="ALERTA">
      <formula>NOT(ISERROR(SEARCH("ALERTA",AD12)))</formula>
    </cfRule>
    <cfRule type="containsText" dxfId="106" priority="308" stopIfTrue="1" operator="containsText" text="OK">
      <formula>NOT(ISERROR(SEARCH("OK",AD12)))</formula>
    </cfRule>
  </conditionalFormatting>
  <conditionalFormatting sqref="AG12:AG13">
    <cfRule type="containsText" dxfId="105" priority="304" stopIfTrue="1" operator="containsText" text="CUMPLIDA">
      <formula>NOT(ISERROR(SEARCH("CUMPLIDA",AG12)))</formula>
    </cfRule>
  </conditionalFormatting>
  <conditionalFormatting sqref="AG12:AG13">
    <cfRule type="containsText" dxfId="104" priority="303" stopIfTrue="1" operator="containsText" text="INCUMPLIDA">
      <formula>NOT(ISERROR(SEARCH("INCUMPLIDA",AG12)))</formula>
    </cfRule>
  </conditionalFormatting>
  <conditionalFormatting sqref="AG12:AG13">
    <cfRule type="containsText" dxfId="103" priority="302" operator="containsText" text="PENDIENTE">
      <formula>NOT(ISERROR(SEARCH("PENDIENTE",AG12)))</formula>
    </cfRule>
  </conditionalFormatting>
  <conditionalFormatting sqref="AG12:AG13">
    <cfRule type="containsText" dxfId="102" priority="301" stopIfTrue="1" operator="containsText" text="PENDIENTE">
      <formula>NOT(ISERROR(SEARCH("PENDIENTE",AG12)))</formula>
    </cfRule>
  </conditionalFormatting>
  <conditionalFormatting sqref="AP12:AP13">
    <cfRule type="containsText" dxfId="101" priority="300" stopIfTrue="1" operator="containsText" text="CUMPLIDA">
      <formula>NOT(ISERROR(SEARCH("CUMPLIDA",AP12)))</formula>
    </cfRule>
  </conditionalFormatting>
  <conditionalFormatting sqref="AP12:AP13">
    <cfRule type="containsText" dxfId="100" priority="299" stopIfTrue="1" operator="containsText" text="INCUMPLIDA">
      <formula>NOT(ISERROR(SEARCH("INCUMPLIDA",AP12)))</formula>
    </cfRule>
  </conditionalFormatting>
  <conditionalFormatting sqref="AP12:AP13">
    <cfRule type="containsText" dxfId="99" priority="298" stopIfTrue="1" operator="containsText" text="PENDIENTE">
      <formula>NOT(ISERROR(SEARCH("PENDIENTE",AP12)))</formula>
    </cfRule>
  </conditionalFormatting>
  <conditionalFormatting sqref="BI12:BI13">
    <cfRule type="containsText" dxfId="98" priority="295" operator="containsText" text="cerrada">
      <formula>NOT(ISERROR(SEARCH("cerrada",BI12)))</formula>
    </cfRule>
    <cfRule type="containsText" dxfId="97" priority="296" operator="containsText" text="cerrado">
      <formula>NOT(ISERROR(SEARCH("cerrado",BI12)))</formula>
    </cfRule>
    <cfRule type="containsText" dxfId="96" priority="297" operator="containsText" text="Abierto">
      <formula>NOT(ISERROR(SEARCH("Abierto",BI12)))</formula>
    </cfRule>
  </conditionalFormatting>
  <conditionalFormatting sqref="BI12:BI13">
    <cfRule type="containsText" dxfId="95" priority="292" operator="containsText" text="cerrada">
      <formula>NOT(ISERROR(SEARCH("cerrada",BI12)))</formula>
    </cfRule>
    <cfRule type="containsText" dxfId="94" priority="293" operator="containsText" text="cerrado">
      <formula>NOT(ISERROR(SEARCH("cerrado",BI12)))</formula>
    </cfRule>
    <cfRule type="containsText" dxfId="93" priority="294" operator="containsText" text="Abierto">
      <formula>NOT(ISERROR(SEARCH("Abierto",BI12)))</formula>
    </cfRule>
  </conditionalFormatting>
  <conditionalFormatting sqref="BG12:BG13">
    <cfRule type="containsText" dxfId="92" priority="289" operator="containsText" text="Cumplida">
      <formula>NOT(ISERROR(SEARCH("Cumplida",BG12)))</formula>
    </cfRule>
    <cfRule type="containsText" dxfId="91" priority="290" operator="containsText" text="Pendiente">
      <formula>NOT(ISERROR(SEARCH("Pendiente",BG12)))</formula>
    </cfRule>
    <cfRule type="containsText" dxfId="90" priority="291" operator="containsText" text="Cumplida">
      <formula>NOT(ISERROR(SEARCH("Cumplida",BG12)))</formula>
    </cfRule>
  </conditionalFormatting>
  <conditionalFormatting sqref="BG12:BG13">
    <cfRule type="containsText" dxfId="89" priority="288" stopIfTrue="1" operator="containsText" text="CUMPLIDA">
      <formula>NOT(ISERROR(SEARCH("CUMPLIDA",BG12)))</formula>
    </cfRule>
  </conditionalFormatting>
  <conditionalFormatting sqref="BG12:BG13">
    <cfRule type="containsText" dxfId="88" priority="287" stopIfTrue="1" operator="containsText" text="INCUMPLIDA">
      <formula>NOT(ISERROR(SEARCH("INCUMPLIDA",BG12)))</formula>
    </cfRule>
  </conditionalFormatting>
  <conditionalFormatting sqref="AM6:AM7">
    <cfRule type="containsText" dxfId="87" priority="261" stopIfTrue="1" operator="containsText" text="EN TERMINO">
      <formula>NOT(ISERROR(SEARCH("EN TERMINO",AM6)))</formula>
    </cfRule>
    <cfRule type="containsText" priority="262" operator="containsText" text="AMARILLO">
      <formula>NOT(ISERROR(SEARCH("AMARILLO",AM6)))</formula>
    </cfRule>
    <cfRule type="containsText" dxfId="86" priority="263" stopIfTrue="1" operator="containsText" text="ALERTA">
      <formula>NOT(ISERROR(SEARCH("ALERTA",AM6)))</formula>
    </cfRule>
    <cfRule type="containsText" dxfId="85" priority="264" stopIfTrue="1" operator="containsText" text="OK">
      <formula>NOT(ISERROR(SEARCH("OK",AM6)))</formula>
    </cfRule>
  </conditionalFormatting>
  <conditionalFormatting sqref="AP6">
    <cfRule type="containsText" dxfId="84" priority="260" stopIfTrue="1" operator="containsText" text="CUMPLIDA">
      <formula>NOT(ISERROR(SEARCH("CUMPLIDA",AP6)))</formula>
    </cfRule>
  </conditionalFormatting>
  <conditionalFormatting sqref="AP6">
    <cfRule type="containsText" dxfId="83" priority="259" stopIfTrue="1" operator="containsText" text="INCUMPLIDA">
      <formula>NOT(ISERROR(SEARCH("INCUMPLIDA",AP6)))</formula>
    </cfRule>
  </conditionalFormatting>
  <conditionalFormatting sqref="AP6">
    <cfRule type="containsText" dxfId="82" priority="258" stopIfTrue="1" operator="containsText" text="PENDIENTE">
      <formula>NOT(ISERROR(SEARCH("PENDIENTE",AP6)))</formula>
    </cfRule>
  </conditionalFormatting>
  <conditionalFormatting sqref="AP7">
    <cfRule type="containsText" dxfId="81" priority="257" stopIfTrue="1" operator="containsText" text="CUMPLIDA">
      <formula>NOT(ISERROR(SEARCH("CUMPLIDA",AP7)))</formula>
    </cfRule>
  </conditionalFormatting>
  <conditionalFormatting sqref="AP7">
    <cfRule type="containsText" dxfId="80" priority="256" stopIfTrue="1" operator="containsText" text="INCUMPLIDA">
      <formula>NOT(ISERROR(SEARCH("INCUMPLIDA",AP7)))</formula>
    </cfRule>
  </conditionalFormatting>
  <conditionalFormatting sqref="AP7">
    <cfRule type="containsText" dxfId="79" priority="255" stopIfTrue="1" operator="containsText" text="PENDIENTE">
      <formula>NOT(ISERROR(SEARCH("PENDIENTE",AP7)))</formula>
    </cfRule>
  </conditionalFormatting>
  <conditionalFormatting sqref="AM12:AM13">
    <cfRule type="containsText" dxfId="78" priority="251" stopIfTrue="1" operator="containsText" text="EN TERMINO">
      <formula>NOT(ISERROR(SEARCH("EN TERMINO",AM12)))</formula>
    </cfRule>
    <cfRule type="containsText" priority="252" operator="containsText" text="AMARILLO">
      <formula>NOT(ISERROR(SEARCH("AMARILLO",AM12)))</formula>
    </cfRule>
    <cfRule type="containsText" dxfId="77" priority="253" stopIfTrue="1" operator="containsText" text="ALERTA">
      <formula>NOT(ISERROR(SEARCH("ALERTA",AM12)))</formula>
    </cfRule>
    <cfRule type="containsText" dxfId="76" priority="254" stopIfTrue="1" operator="containsText" text="OK">
      <formula>NOT(ISERROR(SEARCH("OK",AM12)))</formula>
    </cfRule>
  </conditionalFormatting>
  <conditionalFormatting sqref="AM10:AM11">
    <cfRule type="containsText" dxfId="75" priority="247" stopIfTrue="1" operator="containsText" text="EN TERMINO">
      <formula>NOT(ISERROR(SEARCH("EN TERMINO",AM10)))</formula>
    </cfRule>
    <cfRule type="containsText" priority="248" operator="containsText" text="AMARILLO">
      <formula>NOT(ISERROR(SEARCH("AMARILLO",AM10)))</formula>
    </cfRule>
    <cfRule type="containsText" dxfId="74" priority="249" stopIfTrue="1" operator="containsText" text="ALERTA">
      <formula>NOT(ISERROR(SEARCH("ALERTA",AM10)))</formula>
    </cfRule>
    <cfRule type="containsText" dxfId="73" priority="250" stopIfTrue="1" operator="containsText" text="OK">
      <formula>NOT(ISERROR(SEARCH("OK",AM10)))</formula>
    </cfRule>
  </conditionalFormatting>
  <conditionalFormatting sqref="AM14:AM15">
    <cfRule type="containsText" dxfId="72" priority="243" stopIfTrue="1" operator="containsText" text="EN TERMINO">
      <formula>NOT(ISERROR(SEARCH("EN TERMINO",AM14)))</formula>
    </cfRule>
    <cfRule type="containsText" priority="244" operator="containsText" text="AMARILLO">
      <formula>NOT(ISERROR(SEARCH("AMARILLO",AM14)))</formula>
    </cfRule>
    <cfRule type="containsText" dxfId="71" priority="245" stopIfTrue="1" operator="containsText" text="ALERTA">
      <formula>NOT(ISERROR(SEARCH("ALERTA",AM14)))</formula>
    </cfRule>
    <cfRule type="containsText" dxfId="70" priority="246" stopIfTrue="1" operator="containsText" text="OK">
      <formula>NOT(ISERROR(SEARCH("OK",AM14)))</formula>
    </cfRule>
  </conditionalFormatting>
  <conditionalFormatting sqref="AM19">
    <cfRule type="containsText" dxfId="69" priority="239" stopIfTrue="1" operator="containsText" text="EN TERMINO">
      <formula>NOT(ISERROR(SEARCH("EN TERMINO",AM19)))</formula>
    </cfRule>
    <cfRule type="containsText" priority="240" operator="containsText" text="AMARILLO">
      <formula>NOT(ISERROR(SEARCH("AMARILLO",AM19)))</formula>
    </cfRule>
    <cfRule type="containsText" dxfId="68" priority="241" stopIfTrue="1" operator="containsText" text="ALERTA">
      <formula>NOT(ISERROR(SEARCH("ALERTA",AM19)))</formula>
    </cfRule>
    <cfRule type="containsText" dxfId="67" priority="242" stopIfTrue="1" operator="containsText" text="OK">
      <formula>NOT(ISERROR(SEARCH("OK",AM19)))</formula>
    </cfRule>
  </conditionalFormatting>
  <conditionalFormatting sqref="AP10:AP11">
    <cfRule type="containsText" dxfId="66" priority="235" stopIfTrue="1" operator="containsText" text="CUMPLIDA">
      <formula>NOT(ISERROR(SEARCH("CUMPLIDA",AP10)))</formula>
    </cfRule>
  </conditionalFormatting>
  <conditionalFormatting sqref="AP10:AP11">
    <cfRule type="containsText" dxfId="65" priority="234" stopIfTrue="1" operator="containsText" text="INCUMPLIDA">
      <formula>NOT(ISERROR(SEARCH("INCUMPLIDA",AP10)))</formula>
    </cfRule>
  </conditionalFormatting>
  <conditionalFormatting sqref="AP10:AP11">
    <cfRule type="containsText" dxfId="64" priority="233" stopIfTrue="1" operator="containsText" text="PENDIENTE">
      <formula>NOT(ISERROR(SEARCH("PENDIENTE",AP10)))</formula>
    </cfRule>
  </conditionalFormatting>
  <conditionalFormatting sqref="AP19">
    <cfRule type="containsText" dxfId="63" priority="222" stopIfTrue="1" operator="containsText" text="CUMPLIDA">
      <formula>NOT(ISERROR(SEARCH("CUMPLIDA",AP19)))</formula>
    </cfRule>
  </conditionalFormatting>
  <conditionalFormatting sqref="AP19">
    <cfRule type="containsText" dxfId="62" priority="221" stopIfTrue="1" operator="containsText" text="INCUMPLIDA">
      <formula>NOT(ISERROR(SEARCH("INCUMPLIDA",AP19)))</formula>
    </cfRule>
  </conditionalFormatting>
  <conditionalFormatting sqref="AP19">
    <cfRule type="containsText" dxfId="61" priority="220" stopIfTrue="1" operator="containsText" text="PENDIENTE">
      <formula>NOT(ISERROR(SEARCH("PENDIENTE",AP19)))</formula>
    </cfRule>
  </conditionalFormatting>
  <conditionalFormatting sqref="BG14:BG15">
    <cfRule type="containsText" dxfId="60" priority="156" operator="containsText" text="Cumplida">
      <formula>NOT(ISERROR(SEARCH("Cumplida",BG14)))</formula>
    </cfRule>
    <cfRule type="containsText" dxfId="59" priority="157" operator="containsText" text="Pendiente">
      <formula>NOT(ISERROR(SEARCH("Pendiente",BG14)))</formula>
    </cfRule>
    <cfRule type="containsText" dxfId="58" priority="158" operator="containsText" text="Cumplida">
      <formula>NOT(ISERROR(SEARCH("Cumplida",BG14)))</formula>
    </cfRule>
  </conditionalFormatting>
  <conditionalFormatting sqref="BG14:BG15">
    <cfRule type="containsText" dxfId="57" priority="155" stopIfTrue="1" operator="containsText" text="CUMPLIDA">
      <formula>NOT(ISERROR(SEARCH("CUMPLIDA",BG14)))</formula>
    </cfRule>
  </conditionalFormatting>
  <conditionalFormatting sqref="BG14:BG15">
    <cfRule type="containsText" dxfId="56" priority="154" stopIfTrue="1" operator="containsText" text="INCUMPLIDA">
      <formula>NOT(ISERROR(SEARCH("INCUMPLIDA",BG14)))</formula>
    </cfRule>
  </conditionalFormatting>
  <conditionalFormatting sqref="BI10:BI11">
    <cfRule type="containsText" dxfId="55" priority="186" operator="containsText" text="cerrada">
      <formula>NOT(ISERROR(SEARCH("cerrada",BI10)))</formula>
    </cfRule>
    <cfRule type="containsText" dxfId="54" priority="187" operator="containsText" text="cerrado">
      <formula>NOT(ISERROR(SEARCH("cerrado",BI10)))</formula>
    </cfRule>
    <cfRule type="containsText" dxfId="53" priority="188" operator="containsText" text="Abierto">
      <formula>NOT(ISERROR(SEARCH("Abierto",BI10)))</formula>
    </cfRule>
  </conditionalFormatting>
  <conditionalFormatting sqref="BI10:BI11">
    <cfRule type="containsText" dxfId="52" priority="183" operator="containsText" text="cerrada">
      <formula>NOT(ISERROR(SEARCH("cerrada",BI10)))</formula>
    </cfRule>
    <cfRule type="containsText" dxfId="51" priority="184" operator="containsText" text="cerrado">
      <formula>NOT(ISERROR(SEARCH("cerrado",BI10)))</formula>
    </cfRule>
    <cfRule type="containsText" dxfId="50" priority="185" operator="containsText" text="Abierto">
      <formula>NOT(ISERROR(SEARCH("Abierto",BI10)))</formula>
    </cfRule>
  </conditionalFormatting>
  <conditionalFormatting sqref="BG10:BG11">
    <cfRule type="containsText" dxfId="49" priority="180" operator="containsText" text="Cumplida">
      <formula>NOT(ISERROR(SEARCH("Cumplida",BG10)))</formula>
    </cfRule>
    <cfRule type="containsText" dxfId="48" priority="181" operator="containsText" text="Pendiente">
      <formula>NOT(ISERROR(SEARCH("Pendiente",BG10)))</formula>
    </cfRule>
    <cfRule type="containsText" dxfId="47" priority="182" operator="containsText" text="Cumplida">
      <formula>NOT(ISERROR(SEARCH("Cumplida",BG10)))</formula>
    </cfRule>
  </conditionalFormatting>
  <conditionalFormatting sqref="BG10:BG11">
    <cfRule type="containsText" dxfId="46" priority="179" stopIfTrue="1" operator="containsText" text="CUMPLIDA">
      <formula>NOT(ISERROR(SEARCH("CUMPLIDA",BG10)))</formula>
    </cfRule>
  </conditionalFormatting>
  <conditionalFormatting sqref="BG10:BG11">
    <cfRule type="containsText" dxfId="45" priority="178" stopIfTrue="1" operator="containsText" text="INCUMPLIDA">
      <formula>NOT(ISERROR(SEARCH("INCUMPLIDA",BG10)))</formula>
    </cfRule>
  </conditionalFormatting>
  <conditionalFormatting sqref="AV10:AV11">
    <cfRule type="containsText" dxfId="44" priority="173" stopIfTrue="1" operator="containsText" text="EN TERMINO">
      <formula>NOT(ISERROR(SEARCH("EN TERMINO",AV10)))</formula>
    </cfRule>
    <cfRule type="containsText" priority="174" operator="containsText" text="AMARILLO">
      <formula>NOT(ISERROR(SEARCH("AMARILLO",AV10)))</formula>
    </cfRule>
    <cfRule type="containsText" dxfId="43" priority="175" stopIfTrue="1" operator="containsText" text="ALERTA">
      <formula>NOT(ISERROR(SEARCH("ALERTA",AV10)))</formula>
    </cfRule>
    <cfRule type="containsText" dxfId="42" priority="176" stopIfTrue="1" operator="containsText" text="OK">
      <formula>NOT(ISERROR(SEARCH("OK",AV10)))</formula>
    </cfRule>
  </conditionalFormatting>
  <conditionalFormatting sqref="AV10:AV11">
    <cfRule type="dataBar" priority="177">
      <dataBar>
        <cfvo type="min"/>
        <cfvo type="max"/>
        <color rgb="FF638EC6"/>
      </dataBar>
    </cfRule>
  </conditionalFormatting>
  <conditionalFormatting sqref="AV10:AV11">
    <cfRule type="containsText" dxfId="41" priority="169" stopIfTrue="1" operator="containsText" text="EN TERMINO">
      <formula>NOT(ISERROR(SEARCH("EN TERMINO",AV10)))</formula>
    </cfRule>
    <cfRule type="containsText" priority="170" operator="containsText" text="AMARILLO">
      <formula>NOT(ISERROR(SEARCH("AMARILLO",AV10)))</formula>
    </cfRule>
    <cfRule type="containsText" dxfId="40" priority="171" stopIfTrue="1" operator="containsText" text="ALERTA">
      <formula>NOT(ISERROR(SEARCH("ALERTA",AV10)))</formula>
    </cfRule>
    <cfRule type="containsText" dxfId="39" priority="172" stopIfTrue="1" operator="containsText" text="OK">
      <formula>NOT(ISERROR(SEARCH("OK",AV10)))</formula>
    </cfRule>
  </conditionalFormatting>
  <conditionalFormatting sqref="AV10:AV11">
    <cfRule type="dataBar" priority="168">
      <dataBar>
        <cfvo type="min"/>
        <cfvo type="max"/>
        <color rgb="FF638EC6"/>
      </dataBar>
    </cfRule>
  </conditionalFormatting>
  <conditionalFormatting sqref="AY10:AY11">
    <cfRule type="containsText" dxfId="38" priority="167" stopIfTrue="1" operator="containsText" text="CUMPLIDA">
      <formula>NOT(ISERROR(SEARCH("CUMPLIDA",AY10)))</formula>
    </cfRule>
  </conditionalFormatting>
  <conditionalFormatting sqref="AY10:AY11">
    <cfRule type="containsText" dxfId="37" priority="166" stopIfTrue="1" operator="containsText" text="INCUMPLIDA">
      <formula>NOT(ISERROR(SEARCH("INCUMPLIDA",AY10)))</formula>
    </cfRule>
  </conditionalFormatting>
  <conditionalFormatting sqref="AY10:AY11">
    <cfRule type="containsText" dxfId="36" priority="165" stopIfTrue="1" operator="containsText" text="PENDIENTE">
      <formula>NOT(ISERROR(SEARCH("PENDIENTE",AY10)))</formula>
    </cfRule>
  </conditionalFormatting>
  <conditionalFormatting sqref="BI14:BI15">
    <cfRule type="containsText" dxfId="35" priority="162" operator="containsText" text="cerrada">
      <formula>NOT(ISERROR(SEARCH("cerrada",BI14)))</formula>
    </cfRule>
    <cfRule type="containsText" dxfId="34" priority="163" operator="containsText" text="cerrado">
      <formula>NOT(ISERROR(SEARCH("cerrado",BI14)))</formula>
    </cfRule>
    <cfRule type="containsText" dxfId="33" priority="164" operator="containsText" text="Abierto">
      <formula>NOT(ISERROR(SEARCH("Abierto",BI14)))</formula>
    </cfRule>
  </conditionalFormatting>
  <conditionalFormatting sqref="BI14:BI15">
    <cfRule type="containsText" dxfId="32" priority="159" operator="containsText" text="cerrada">
      <formula>NOT(ISERROR(SEARCH("cerrada",BI14)))</formula>
    </cfRule>
    <cfRule type="containsText" dxfId="31" priority="160" operator="containsText" text="cerrado">
      <formula>NOT(ISERROR(SEARCH("cerrado",BI14)))</formula>
    </cfRule>
    <cfRule type="containsText" dxfId="30" priority="161" operator="containsText" text="Abierto">
      <formula>NOT(ISERROR(SEARCH("Abierto",BI14)))</formula>
    </cfRule>
  </conditionalFormatting>
  <conditionalFormatting sqref="AV14:AV15">
    <cfRule type="containsText" dxfId="29" priority="149" stopIfTrue="1" operator="containsText" text="EN TERMINO">
      <formula>NOT(ISERROR(SEARCH("EN TERMINO",AV14)))</formula>
    </cfRule>
    <cfRule type="containsText" priority="150" operator="containsText" text="AMARILLO">
      <formula>NOT(ISERROR(SEARCH("AMARILLO",AV14)))</formula>
    </cfRule>
    <cfRule type="containsText" dxfId="28" priority="151" stopIfTrue="1" operator="containsText" text="ALERTA">
      <formula>NOT(ISERROR(SEARCH("ALERTA",AV14)))</formula>
    </cfRule>
    <cfRule type="containsText" dxfId="27" priority="152" stopIfTrue="1" operator="containsText" text="OK">
      <formula>NOT(ISERROR(SEARCH("OK",AV14)))</formula>
    </cfRule>
  </conditionalFormatting>
  <conditionalFormatting sqref="AV14:AV15">
    <cfRule type="dataBar" priority="153">
      <dataBar>
        <cfvo type="min"/>
        <cfvo type="max"/>
        <color rgb="FF638EC6"/>
      </dataBar>
    </cfRule>
  </conditionalFormatting>
  <conditionalFormatting sqref="AV14:AV15">
    <cfRule type="containsText" dxfId="26" priority="145" stopIfTrue="1" operator="containsText" text="EN TERMINO">
      <formula>NOT(ISERROR(SEARCH("EN TERMINO",AV14)))</formula>
    </cfRule>
    <cfRule type="containsText" priority="146" operator="containsText" text="AMARILLO">
      <formula>NOT(ISERROR(SEARCH("AMARILLO",AV14)))</formula>
    </cfRule>
    <cfRule type="containsText" dxfId="25" priority="147" stopIfTrue="1" operator="containsText" text="ALERTA">
      <formula>NOT(ISERROR(SEARCH("ALERTA",AV14)))</formula>
    </cfRule>
    <cfRule type="containsText" dxfId="24" priority="148" stopIfTrue="1" operator="containsText" text="OK">
      <formula>NOT(ISERROR(SEARCH("OK",AV14)))</formula>
    </cfRule>
  </conditionalFormatting>
  <conditionalFormatting sqref="AV14:AV15">
    <cfRule type="dataBar" priority="144">
      <dataBar>
        <cfvo type="min"/>
        <cfvo type="max"/>
        <color rgb="FF638EC6"/>
      </dataBar>
    </cfRule>
  </conditionalFormatting>
  <conditionalFormatting sqref="AY14:AY15">
    <cfRule type="containsText" dxfId="23" priority="143" stopIfTrue="1" operator="containsText" text="CUMPLIDA">
      <formula>NOT(ISERROR(SEARCH("CUMPLIDA",AY14)))</formula>
    </cfRule>
  </conditionalFormatting>
  <conditionalFormatting sqref="AY14:AY15">
    <cfRule type="containsText" dxfId="22" priority="142" stopIfTrue="1" operator="containsText" text="INCUMPLIDA">
      <formula>NOT(ISERROR(SEARCH("INCUMPLIDA",AY14)))</formula>
    </cfRule>
  </conditionalFormatting>
  <conditionalFormatting sqref="AY14:AY15">
    <cfRule type="containsText" dxfId="21" priority="141" stopIfTrue="1" operator="containsText" text="PENDIENTE">
      <formula>NOT(ISERROR(SEARCH("PENDIENTE",AY14)))</formula>
    </cfRule>
  </conditionalFormatting>
  <conditionalFormatting sqref="BI19">
    <cfRule type="containsText" dxfId="20" priority="138" operator="containsText" text="cerrada">
      <formula>NOT(ISERROR(SEARCH("cerrada",BI19)))</formula>
    </cfRule>
    <cfRule type="containsText" dxfId="19" priority="139" operator="containsText" text="cerrado">
      <formula>NOT(ISERROR(SEARCH("cerrado",BI19)))</formula>
    </cfRule>
    <cfRule type="containsText" dxfId="18" priority="140" operator="containsText" text="Abierto">
      <formula>NOT(ISERROR(SEARCH("Abierto",BI19)))</formula>
    </cfRule>
  </conditionalFormatting>
  <conditionalFormatting sqref="BI19">
    <cfRule type="containsText" dxfId="17" priority="135" operator="containsText" text="cerrada">
      <formula>NOT(ISERROR(SEARCH("cerrada",BI19)))</formula>
    </cfRule>
    <cfRule type="containsText" dxfId="16" priority="136" operator="containsText" text="cerrado">
      <formula>NOT(ISERROR(SEARCH("cerrado",BI19)))</formula>
    </cfRule>
    <cfRule type="containsText" dxfId="15" priority="137" operator="containsText" text="Abierto">
      <formula>NOT(ISERROR(SEARCH("Abierto",BI19)))</formula>
    </cfRule>
  </conditionalFormatting>
  <conditionalFormatting sqref="AV19">
    <cfRule type="containsText" dxfId="14" priority="125" stopIfTrue="1" operator="containsText" text="EN TERMINO">
      <formula>NOT(ISERROR(SEARCH("EN TERMINO",AV19)))</formula>
    </cfRule>
    <cfRule type="containsText" priority="126" operator="containsText" text="AMARILLO">
      <formula>NOT(ISERROR(SEARCH("AMARILLO",AV19)))</formula>
    </cfRule>
    <cfRule type="containsText" dxfId="13" priority="127" stopIfTrue="1" operator="containsText" text="ALERTA">
      <formula>NOT(ISERROR(SEARCH("ALERTA",AV19)))</formula>
    </cfRule>
    <cfRule type="containsText" dxfId="12" priority="128" stopIfTrue="1" operator="containsText" text="OK">
      <formula>NOT(ISERROR(SEARCH("OK",AV19)))</formula>
    </cfRule>
  </conditionalFormatting>
  <conditionalFormatting sqref="AV19">
    <cfRule type="dataBar" priority="129">
      <dataBar>
        <cfvo type="min"/>
        <cfvo type="max"/>
        <color rgb="FF638EC6"/>
      </dataBar>
    </cfRule>
  </conditionalFormatting>
  <conditionalFormatting sqref="AV19">
    <cfRule type="containsText" dxfId="11" priority="121" stopIfTrue="1" operator="containsText" text="EN TERMINO">
      <formula>NOT(ISERROR(SEARCH("EN TERMINO",AV19)))</formula>
    </cfRule>
    <cfRule type="containsText" priority="122" operator="containsText" text="AMARILLO">
      <formula>NOT(ISERROR(SEARCH("AMARILLO",AV19)))</formula>
    </cfRule>
    <cfRule type="containsText" dxfId="10" priority="123" stopIfTrue="1" operator="containsText" text="ALERTA">
      <formula>NOT(ISERROR(SEARCH("ALERTA",AV19)))</formula>
    </cfRule>
    <cfRule type="containsText" dxfId="9" priority="124" stopIfTrue="1" operator="containsText" text="OK">
      <formula>NOT(ISERROR(SEARCH("OK",AV19)))</formula>
    </cfRule>
  </conditionalFormatting>
  <conditionalFormatting sqref="AV19">
    <cfRule type="dataBar" priority="120">
      <dataBar>
        <cfvo type="min"/>
        <cfvo type="max"/>
        <color rgb="FF638EC6"/>
      </dataBar>
    </cfRule>
  </conditionalFormatting>
  <conditionalFormatting sqref="AY19">
    <cfRule type="containsText" dxfId="8" priority="119" stopIfTrue="1" operator="containsText" text="CUMPLIDA">
      <formula>NOT(ISERROR(SEARCH("CUMPLIDA",AY19)))</formula>
    </cfRule>
  </conditionalFormatting>
  <conditionalFormatting sqref="AY19">
    <cfRule type="containsText" dxfId="7" priority="118" stopIfTrue="1" operator="containsText" text="INCUMPLIDA">
      <formula>NOT(ISERROR(SEARCH("INCUMPLIDA",AY19)))</formula>
    </cfRule>
  </conditionalFormatting>
  <conditionalFormatting sqref="AY19">
    <cfRule type="containsText" dxfId="6" priority="117" stopIfTrue="1" operator="containsText" text="PENDIENTE">
      <formula>NOT(ISERROR(SEARCH("PENDIENTE",AY19)))</formula>
    </cfRule>
  </conditionalFormatting>
  <conditionalFormatting sqref="BE19">
    <cfRule type="containsText" dxfId="5" priority="33" stopIfTrue="1" operator="containsText" text="EN TERMINO">
      <formula>NOT(ISERROR(SEARCH("EN TERMINO",BE19)))</formula>
    </cfRule>
    <cfRule type="containsText" priority="34" operator="containsText" text="AMARILLO">
      <formula>NOT(ISERROR(SEARCH("AMARILLO",BE19)))</formula>
    </cfRule>
    <cfRule type="containsText" dxfId="4" priority="35" stopIfTrue="1" operator="containsText" text="ALERTA">
      <formula>NOT(ISERROR(SEARCH("ALERTA",BE19)))</formula>
    </cfRule>
    <cfRule type="containsText" dxfId="3" priority="36" stopIfTrue="1" operator="containsText" text="OK">
      <formula>NOT(ISERROR(SEARCH("OK",BE19)))</formula>
    </cfRule>
  </conditionalFormatting>
  <conditionalFormatting sqref="BG19">
    <cfRule type="containsText" dxfId="2" priority="37" stopIfTrue="1" operator="containsText" text="CUMPLIDA">
      <formula>NOT(ISERROR(SEARCH("CUMPLIDA",BG19)))</formula>
    </cfRule>
  </conditionalFormatting>
  <conditionalFormatting sqref="BG19">
    <cfRule type="containsText" dxfId="1" priority="39" stopIfTrue="1" operator="containsText" text="INCUMPLIDA">
      <formula>NOT(ISERROR(SEARCH("INCUMPLIDA",BG19)))</formula>
    </cfRule>
  </conditionalFormatting>
  <conditionalFormatting sqref="BG19">
    <cfRule type="containsText" dxfId="0" priority="38" stopIfTrue="1" operator="containsText" text="PENDIENTE">
      <formula>NOT(ISERROR(SEARCH("PENDIENTE",BG19)))</formula>
    </cfRule>
  </conditionalFormatting>
  <conditionalFormatting sqref="BE19">
    <cfRule type="dataBar" priority="40">
      <dataBar>
        <cfvo type="min"/>
        <cfvo type="max"/>
        <color rgb="FF638EC6"/>
      </dataBar>
    </cfRule>
  </conditionalFormatting>
  <dataValidations count="12">
    <dataValidation type="list" allowBlank="1" showInputMessage="1" showErrorMessage="1" sqref="H31:H35 H129:H136 P77:P78 H90:H108 P82:P94 P70 P35:P54 P109:P128 P137:P173 P57:P66 H50:H57 H62:H81 P5:P33" xr:uid="{00000000-0002-0000-0300-000000000000}">
      <formula1>"Gerencia, Subgerencia General, Secretaria General, Unidad de Apuesta, Unidad de Loterias, Unidad Financiera y Contable, Unidad Talento Humano, Unidad de Bienes y Servicios, Planeación, Sistemas, Atención al cliente y Comunicaciones, Control Interno"</formula1>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AE24 W53:X53 W38:X44 AE5:AE13 AE19" xr:uid="{00000000-0002-0000-0300-000001000000}">
      <formula1>-2147483647</formula1>
      <formula2>2147483647</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I111:I119 I59 I28:I30 I36:I45 I47:I57 I20:I24 I5:I19" xr:uid="{00000000-0002-0000-0300-000002000000}">
      <formula1>0</formula1>
      <formula2>390</formula2>
    </dataValidation>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K109:K112 S43:S45 S24 S6 K36:K41 S12:S13 S36:S41 K28 S28 U53 L43 L41 K53 K43:K45 K24 K12:K13 S19 J11 K19 K5:K7" xr:uid="{00000000-0002-0000-0300-000003000000}">
      <formula1>0</formula1>
      <formula2>390</formula2>
    </dataValidation>
    <dataValidation type="textLength" allowBlank="1" showInputMessage="1"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I109:I110" xr:uid="{00000000-0002-0000-0300-000004000000}">
      <formula1>0</formula1>
      <formula2>9</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K42 J12:J19 J28:J29 S29 J36:J37 J39:J49 S42 K29 J20:J24 J5:J10" xr:uid="{00000000-0002-0000-0300-000005000000}">
      <formula1>0</formula1>
      <formula2>390</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S20:S23 K14:K18 K20:K23 L45 L38 L41 S14:S18 S7:S11 K8:K11 S5" xr:uid="{00000000-0002-0000-0300-000006000000}">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M51 M36 M38:M45 M20:M24 M5:M19" xr:uid="{00000000-0002-0000-0300-000007000000}">
      <formula1>-2147483647</formula1>
      <formula2>2147483647</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W36:X36 W20:X24 W5:X19" xr:uid="{00000000-0002-0000-0300-000008000000}">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V38:V45 W28:X28 W45:X45 V37:X37 V36 V20:V24 V5:V19" xr:uid="{00000000-0002-0000-0300-000009000000}">
      <formula1>1900/1/1</formula1>
      <formula2>3000/1/1</formula2>
    </dataValidation>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M52 V28 L36:L37 L39:L40 L42 L44 L5:L19 L20:L24" xr:uid="{00000000-0002-0000-0300-00000A000000}">
      <formula1>0</formula1>
      <formula2>390</formula2>
    </dataValidation>
    <dataValidation type="list" allowBlank="1" showInputMessage="1" showErrorMessage="1" sqref="N20:N173 N5:N19" xr:uid="{00000000-0002-0000-0300-00000B000000}">
      <formula1>"Correctiva, Preventiva, Acción de mejora"</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del Carmen Bonilla</dc:creator>
  <cp:keywords/>
  <dc:description/>
  <cp:lastModifiedBy>Manuela Hernandez</cp:lastModifiedBy>
  <cp:revision/>
  <dcterms:created xsi:type="dcterms:W3CDTF">2019-01-04T19:58:30Z</dcterms:created>
  <dcterms:modified xsi:type="dcterms:W3CDTF">2022-06-14T19:49:53Z</dcterms:modified>
  <cp:category/>
  <cp:contentStatus/>
</cp:coreProperties>
</file>