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Z:\ARCHIVOS 2020\Seguimiento Planes de Mejoramiento\Planes Internos\Consolidado\Corte Marzo 31 de 2020\"/>
    </mc:Choice>
  </mc:AlternateContent>
  <xr:revisionPtr revIDLastSave="0" documentId="13_ncr:1_{C94B5504-6944-4DA5-9201-063A6FD6DC48}" xr6:coauthVersionLast="47" xr6:coauthVersionMax="47" xr10:uidLastSave="{00000000-0000-0000-0000-000000000000}"/>
  <bookViews>
    <workbookView xWindow="-120" yWindow="-120" windowWidth="20730" windowHeight="11160" tabRatio="437" firstSheet="9" activeTab="11" xr2:uid="{00000000-000D-0000-FFFF-FFFF00000000}"/>
  </bookViews>
  <sheets>
    <sheet name="CONSOLIDADO PLANESM" sheetId="3" r:id="rId1"/>
    <sheet name="RESUMEN" sheetId="27" r:id="rId2"/>
    <sheet name="S.GENERAL" sheetId="17" r:id="rId3"/>
    <sheet name="U. BS Y SS" sheetId="18" r:id="rId4"/>
    <sheet name="U.THUMANO" sheetId="19" r:id="rId5"/>
    <sheet name="SISTEMAS" sheetId="20" r:id="rId6"/>
    <sheet name="U.FINANYCONT" sheetId="21" r:id="rId7"/>
    <sheet name="U.APUESTAS" sheetId="22" r:id="rId8"/>
    <sheet name="PLANEACIÓN" sheetId="23" r:id="rId9"/>
    <sheet name="A.CLIENTEYCOMU." sheetId="24" r:id="rId10"/>
    <sheet name="U.LOTERIAS" sheetId="26" r:id="rId11"/>
    <sheet name="SIPLAFT" sheetId="25" r:id="rId12"/>
    <sheet name="CONSOLIDADOPMA.CALIDAD" sheetId="16" r:id="rId13"/>
  </sheets>
  <externalReferences>
    <externalReference r:id="rId14"/>
    <externalReference r:id="rId15"/>
  </externalReferences>
  <definedNames>
    <definedName name="_xlnm._FilterDatabase" localSheetId="9" hidden="1">'A.CLIENTEYCOMU.'!$A$3:$CX$189</definedName>
    <definedName name="_xlnm._FilterDatabase" localSheetId="0" hidden="1">'CONSOLIDADO PLANESM'!$A$3:$CX$194</definedName>
    <definedName name="_xlnm._FilterDatabase" localSheetId="12" hidden="1">'CONSOLIDADOPMA.CALIDAD'!$A$3:$CX$12</definedName>
    <definedName name="_xlnm._FilterDatabase" localSheetId="8" hidden="1">PLANEACIÓN!$A$3:$CX$191</definedName>
    <definedName name="_xlnm._FilterDatabase" localSheetId="2" hidden="1">S.GENERAL!$A$3:$CX$191</definedName>
    <definedName name="_xlnm._FilterDatabase" localSheetId="11" hidden="1">SIPLAFT!$A$3:$CX$191</definedName>
    <definedName name="_xlnm._FilterDatabase" localSheetId="5" hidden="1">SISTEMAS!$A$3:$CX$191</definedName>
    <definedName name="_xlnm._FilterDatabase" localSheetId="3" hidden="1">'U. BS Y SS'!$A$3:$CX$191</definedName>
    <definedName name="_xlnm._FilterDatabase" localSheetId="7" hidden="1">U.APUESTAS!$A$3:$CX$191</definedName>
    <definedName name="_xlnm._FilterDatabase" localSheetId="6" hidden="1">U.FINANYCONT!$A$3:$CX$191</definedName>
    <definedName name="_xlnm._FilterDatabase" localSheetId="10" hidden="1">U.LOTERIAS!$A$3:$CX$191</definedName>
    <definedName name="_xlnm._FilterDatabase" localSheetId="4" hidden="1">U.THUMANO!$A$3:$CX$191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I31" i="18" l="1"/>
  <c r="O31" i="18"/>
  <c r="BI30" i="18"/>
  <c r="O30" i="18"/>
  <c r="BI29" i="18"/>
  <c r="O29" i="18"/>
  <c r="BI46" i="3"/>
  <c r="BI48" i="3"/>
  <c r="O48" i="3"/>
  <c r="BI47" i="3"/>
  <c r="O47" i="3"/>
  <c r="O46" i="3"/>
  <c r="J36" i="27" l="1"/>
  <c r="I36" i="27"/>
  <c r="H36" i="27"/>
  <c r="G36" i="27"/>
  <c r="K33" i="27" l="1"/>
  <c r="J33" i="27"/>
  <c r="D33" i="27" l="1"/>
  <c r="J34" i="27" s="1"/>
  <c r="K34" i="27" l="1"/>
  <c r="O33" i="21"/>
  <c r="I33" i="27" l="1"/>
  <c r="I34" i="27" s="1"/>
  <c r="H33" i="27"/>
  <c r="E33" i="27"/>
  <c r="G33" i="27" s="1"/>
  <c r="G34" i="27" s="1"/>
  <c r="BI9" i="26"/>
  <c r="BI162" i="3"/>
  <c r="BI6" i="24"/>
  <c r="BI7" i="24"/>
  <c r="BI8" i="24"/>
  <c r="BI9" i="24"/>
  <c r="BI10" i="24"/>
  <c r="BI11" i="24"/>
  <c r="BI12" i="24"/>
  <c r="BI13" i="24"/>
  <c r="BI5" i="24"/>
  <c r="BI6" i="23"/>
  <c r="BI7" i="23"/>
  <c r="BI8" i="23"/>
  <c r="BI9" i="23"/>
  <c r="BI10" i="23"/>
  <c r="BI11" i="23"/>
  <c r="BI12" i="23"/>
  <c r="BI13" i="23"/>
  <c r="BI14" i="23"/>
  <c r="BI15" i="23"/>
  <c r="BI5" i="23"/>
  <c r="BI10" i="21"/>
  <c r="BI11" i="21"/>
  <c r="BI14" i="21"/>
  <c r="BI16" i="21"/>
  <c r="BI33" i="21"/>
  <c r="BI45" i="21"/>
  <c r="BI46" i="21"/>
  <c r="BI47" i="21"/>
  <c r="BI48" i="21"/>
  <c r="BI49" i="21"/>
  <c r="BI6" i="20"/>
  <c r="BI16" i="20"/>
  <c r="BI17" i="20"/>
  <c r="BI5" i="20"/>
  <c r="BI12" i="18"/>
  <c r="BI13" i="18"/>
  <c r="BI16" i="18"/>
  <c r="BI17" i="18"/>
  <c r="BI18" i="18"/>
  <c r="BI19" i="18"/>
  <c r="BI20" i="18"/>
  <c r="BI21" i="18"/>
  <c r="BI25" i="18"/>
  <c r="BI26" i="18"/>
  <c r="BI27" i="18"/>
  <c r="BI28" i="18"/>
  <c r="H34" i="27" l="1"/>
  <c r="M33" i="27"/>
  <c r="AA12" i="25"/>
  <c r="AB12" i="25" s="1"/>
  <c r="BG12" i="25" s="1"/>
  <c r="O12" i="25"/>
  <c r="AC11" i="25"/>
  <c r="AA11" i="25"/>
  <c r="AB11" i="25" s="1"/>
  <c r="O11" i="25"/>
  <c r="AC10" i="25"/>
  <c r="AA10" i="25"/>
  <c r="AB10" i="25" s="1"/>
  <c r="BG10" i="25" s="1"/>
  <c r="O10" i="25"/>
  <c r="AC9" i="25"/>
  <c r="AA9" i="25"/>
  <c r="AB9" i="25" s="1"/>
  <c r="O9" i="25"/>
  <c r="AC8" i="25"/>
  <c r="AA8" i="25"/>
  <c r="AB8" i="25" s="1"/>
  <c r="BG8" i="25" s="1"/>
  <c r="O8" i="25"/>
  <c r="AC7" i="25"/>
  <c r="AA7" i="25"/>
  <c r="AB7" i="25" s="1"/>
  <c r="O7" i="25"/>
  <c r="AC6" i="25"/>
  <c r="AB6" i="25"/>
  <c r="BG6" i="25" s="1"/>
  <c r="AA6" i="25"/>
  <c r="O6" i="25"/>
  <c r="AC5" i="25"/>
  <c r="AA5" i="25"/>
  <c r="AB5" i="25" s="1"/>
  <c r="O5" i="25"/>
  <c r="AA38" i="26"/>
  <c r="AB38" i="26" s="1"/>
  <c r="AC38" i="26" s="1"/>
  <c r="AA37" i="26"/>
  <c r="AA41" i="26"/>
  <c r="AB41" i="26" s="1"/>
  <c r="O41" i="26"/>
  <c r="AC40" i="26"/>
  <c r="AA40" i="26"/>
  <c r="AB40" i="26" s="1"/>
  <c r="O40" i="26"/>
  <c r="AA39" i="26"/>
  <c r="AB39" i="26" s="1"/>
  <c r="O39" i="26"/>
  <c r="O38" i="26"/>
  <c r="AB37" i="26"/>
  <c r="O37" i="26"/>
  <c r="AC36" i="26"/>
  <c r="AA36" i="26"/>
  <c r="AB36" i="26" s="1"/>
  <c r="O36" i="26"/>
  <c r="J36" i="26"/>
  <c r="AB35" i="26"/>
  <c r="AA35" i="26"/>
  <c r="O35" i="26"/>
  <c r="L35" i="26"/>
  <c r="BG34" i="26"/>
  <c r="AA34" i="26"/>
  <c r="AB34" i="26" s="1"/>
  <c r="O34" i="26"/>
  <c r="AA33" i="26"/>
  <c r="AB33" i="26" s="1"/>
  <c r="O33" i="26"/>
  <c r="AA32" i="26"/>
  <c r="AB32" i="26" s="1"/>
  <c r="O32" i="26"/>
  <c r="AA31" i="26"/>
  <c r="AB31" i="26" s="1"/>
  <c r="O31" i="26"/>
  <c r="AA30" i="26"/>
  <c r="AB30" i="26" s="1"/>
  <c r="BG30" i="26" s="1"/>
  <c r="O30" i="26"/>
  <c r="AF29" i="26"/>
  <c r="BI29" i="26" s="1"/>
  <c r="AA29" i="26"/>
  <c r="AB29" i="26" s="1"/>
  <c r="BG29" i="26" s="1"/>
  <c r="O29" i="26"/>
  <c r="AB28" i="26"/>
  <c r="AA28" i="26"/>
  <c r="O28" i="26"/>
  <c r="L28" i="26"/>
  <c r="K28" i="26"/>
  <c r="AA27" i="26"/>
  <c r="AB27" i="26" s="1"/>
  <c r="O27" i="26"/>
  <c r="AA26" i="26"/>
  <c r="AB26" i="26" s="1"/>
  <c r="BG26" i="26" s="1"/>
  <c r="O26" i="26"/>
  <c r="AA25" i="26"/>
  <c r="AB25" i="26" s="1"/>
  <c r="O25" i="26"/>
  <c r="AA24" i="26"/>
  <c r="AB24" i="26" s="1"/>
  <c r="BG24" i="26" s="1"/>
  <c r="O24" i="26"/>
  <c r="AA23" i="26"/>
  <c r="AB23" i="26" s="1"/>
  <c r="O23" i="26"/>
  <c r="AA22" i="26"/>
  <c r="AB22" i="26" s="1"/>
  <c r="BG22" i="26" s="1"/>
  <c r="O22" i="26"/>
  <c r="AA21" i="26"/>
  <c r="AB21" i="26" s="1"/>
  <c r="O21" i="26"/>
  <c r="AA20" i="26"/>
  <c r="AB20" i="26" s="1"/>
  <c r="BG20" i="26" s="1"/>
  <c r="O20" i="26"/>
  <c r="AA19" i="26"/>
  <c r="AB19" i="26" s="1"/>
  <c r="O19" i="26"/>
  <c r="AA18" i="26"/>
  <c r="AB18" i="26" s="1"/>
  <c r="BG18" i="26" s="1"/>
  <c r="O18" i="26"/>
  <c r="AA17" i="26"/>
  <c r="AB17" i="26" s="1"/>
  <c r="O17" i="26"/>
  <c r="L17" i="26"/>
  <c r="L18" i="26" s="1"/>
  <c r="AA16" i="26"/>
  <c r="AB16" i="26" s="1"/>
  <c r="O16" i="26"/>
  <c r="L16" i="26"/>
  <c r="AA15" i="26"/>
  <c r="AB15" i="26" s="1"/>
  <c r="AC15" i="26" s="1"/>
  <c r="O15" i="26"/>
  <c r="AA14" i="26"/>
  <c r="AB14" i="26" s="1"/>
  <c r="AC14" i="26" s="1"/>
  <c r="O14" i="26"/>
  <c r="BG13" i="26"/>
  <c r="AA13" i="26"/>
  <c r="AB13" i="26" s="1"/>
  <c r="AC13" i="26" s="1"/>
  <c r="O13" i="26"/>
  <c r="AB12" i="26"/>
  <c r="AC12" i="26" s="1"/>
  <c r="AA12" i="26"/>
  <c r="O12" i="26"/>
  <c r="BG11" i="26"/>
  <c r="AA11" i="26"/>
  <c r="AB11" i="26" s="1"/>
  <c r="AC11" i="26" s="1"/>
  <c r="O11" i="26"/>
  <c r="AA10" i="26"/>
  <c r="AB10" i="26" s="1"/>
  <c r="AC10" i="26" s="1"/>
  <c r="O10" i="26"/>
  <c r="BG9" i="26"/>
  <c r="AC9" i="26"/>
  <c r="AA9" i="26"/>
  <c r="AB9" i="26" s="1"/>
  <c r="O9" i="26"/>
  <c r="AA8" i="26"/>
  <c r="AB8" i="26" s="1"/>
  <c r="O8" i="26"/>
  <c r="AA7" i="26"/>
  <c r="AB7" i="26" s="1"/>
  <c r="AC7" i="26" s="1"/>
  <c r="O7" i="26"/>
  <c r="AB6" i="26"/>
  <c r="AA6" i="26"/>
  <c r="O6" i="26"/>
  <c r="AA5" i="26"/>
  <c r="AB5" i="26" s="1"/>
  <c r="AC5" i="26" s="1"/>
  <c r="O5" i="26"/>
  <c r="L188" i="3"/>
  <c r="L181" i="3"/>
  <c r="K181" i="3"/>
  <c r="J189" i="3"/>
  <c r="AA172" i="3"/>
  <c r="AB172" i="3" s="1"/>
  <c r="AA171" i="3"/>
  <c r="L169" i="3"/>
  <c r="L170" i="3" s="1"/>
  <c r="L171" i="3" s="1"/>
  <c r="O99" i="3"/>
  <c r="AC29" i="26" l="1"/>
  <c r="BG15" i="26"/>
  <c r="BG9" i="25"/>
  <c r="AF9" i="25"/>
  <c r="BI9" i="25" s="1"/>
  <c r="BG7" i="25"/>
  <c r="AF7" i="25"/>
  <c r="BI7" i="25" s="1"/>
  <c r="BG5" i="25"/>
  <c r="AF5" i="25"/>
  <c r="BI5" i="25" s="1"/>
  <c r="BG11" i="25"/>
  <c r="AF11" i="25"/>
  <c r="BI11" i="25" s="1"/>
  <c r="AC12" i="25"/>
  <c r="AF6" i="25"/>
  <c r="BI6" i="25" s="1"/>
  <c r="AF12" i="25"/>
  <c r="BI12" i="25" s="1"/>
  <c r="AF8" i="25"/>
  <c r="BI8" i="25" s="1"/>
  <c r="AF10" i="25"/>
  <c r="BI10" i="25" s="1"/>
  <c r="AF19" i="26"/>
  <c r="BI19" i="26" s="1"/>
  <c r="AC19" i="26"/>
  <c r="BG19" i="26"/>
  <c r="AF21" i="26"/>
  <c r="BI21" i="26" s="1"/>
  <c r="AC21" i="26"/>
  <c r="BG21" i="26"/>
  <c r="AF23" i="26"/>
  <c r="BI23" i="26" s="1"/>
  <c r="AC23" i="26"/>
  <c r="BG23" i="26"/>
  <c r="AF25" i="26"/>
  <c r="BI25" i="26" s="1"/>
  <c r="AC25" i="26"/>
  <c r="BG25" i="26"/>
  <c r="AF27" i="26"/>
  <c r="BI27" i="26" s="1"/>
  <c r="AC27" i="26"/>
  <c r="BG27" i="26"/>
  <c r="AF16" i="26"/>
  <c r="BI16" i="26" s="1"/>
  <c r="AC16" i="26"/>
  <c r="AF28" i="26"/>
  <c r="BI28" i="26" s="1"/>
  <c r="AC28" i="26"/>
  <c r="BG33" i="26"/>
  <c r="AF33" i="26"/>
  <c r="BI33" i="26" s="1"/>
  <c r="BG35" i="26"/>
  <c r="AF35" i="26"/>
  <c r="BI35" i="26" s="1"/>
  <c r="AC35" i="26"/>
  <c r="AF39" i="26"/>
  <c r="BI39" i="26" s="1"/>
  <c r="AC39" i="26"/>
  <c r="BG16" i="26"/>
  <c r="BG17" i="26"/>
  <c r="AF17" i="26"/>
  <c r="BI17" i="26" s="1"/>
  <c r="BG28" i="26"/>
  <c r="AF32" i="26"/>
  <c r="BI32" i="26" s="1"/>
  <c r="AC32" i="26"/>
  <c r="AC33" i="26"/>
  <c r="BG38" i="26"/>
  <c r="AF38" i="26"/>
  <c r="BI38" i="26" s="1"/>
  <c r="BG39" i="26"/>
  <c r="AF5" i="26"/>
  <c r="BI5" i="26" s="1"/>
  <c r="BG6" i="26"/>
  <c r="AF6" i="26"/>
  <c r="BI6" i="26" s="1"/>
  <c r="AF7" i="26"/>
  <c r="BI7" i="26" s="1"/>
  <c r="BG8" i="26"/>
  <c r="AF8" i="26"/>
  <c r="BI8" i="26" s="1"/>
  <c r="AC17" i="26"/>
  <c r="AC18" i="26"/>
  <c r="AC20" i="26"/>
  <c r="AC22" i="26"/>
  <c r="AC24" i="26"/>
  <c r="AC26" i="26"/>
  <c r="BG31" i="26"/>
  <c r="AF31" i="26"/>
  <c r="BI31" i="26" s="1"/>
  <c r="BG32" i="26"/>
  <c r="AF37" i="26"/>
  <c r="BI37" i="26" s="1"/>
  <c r="AC37" i="26"/>
  <c r="AF41" i="26"/>
  <c r="BI41" i="26" s="1"/>
  <c r="AC41" i="26"/>
  <c r="BG5" i="26"/>
  <c r="AC6" i="26"/>
  <c r="BG7" i="26"/>
  <c r="AC8" i="26"/>
  <c r="BG10" i="26"/>
  <c r="AF10" i="26"/>
  <c r="BI10" i="26" s="1"/>
  <c r="AF11" i="26"/>
  <c r="BI11" i="26" s="1"/>
  <c r="BG12" i="26"/>
  <c r="AF12" i="26"/>
  <c r="BI12" i="26" s="1"/>
  <c r="AF13" i="26"/>
  <c r="BI13" i="26" s="1"/>
  <c r="BG14" i="26"/>
  <c r="AF14" i="26"/>
  <c r="BI14" i="26" s="1"/>
  <c r="AF15" i="26"/>
  <c r="BI15" i="26" s="1"/>
  <c r="AF18" i="26"/>
  <c r="BI18" i="26" s="1"/>
  <c r="AF20" i="26"/>
  <c r="BI20" i="26" s="1"/>
  <c r="AF22" i="26"/>
  <c r="BI22" i="26" s="1"/>
  <c r="AF24" i="26"/>
  <c r="BI24" i="26" s="1"/>
  <c r="AF26" i="26"/>
  <c r="BI26" i="26" s="1"/>
  <c r="AF30" i="26"/>
  <c r="BI30" i="26" s="1"/>
  <c r="AC30" i="26"/>
  <c r="AC31" i="26"/>
  <c r="AF34" i="26"/>
  <c r="BI34" i="26" s="1"/>
  <c r="AC34" i="26"/>
  <c r="BG36" i="26"/>
  <c r="AF36" i="26"/>
  <c r="BI36" i="26" s="1"/>
  <c r="BG37" i="26"/>
  <c r="BG40" i="26"/>
  <c r="AF40" i="26"/>
  <c r="BI40" i="26" s="1"/>
  <c r="BG41" i="26"/>
  <c r="O5" i="3"/>
  <c r="AC13" i="24"/>
  <c r="AA13" i="24"/>
  <c r="AB13" i="24" s="1"/>
  <c r="O13" i="24"/>
  <c r="AC12" i="24"/>
  <c r="AA12" i="24"/>
  <c r="AB12" i="24" s="1"/>
  <c r="O12" i="24"/>
  <c r="AC11" i="24"/>
  <c r="AA11" i="24"/>
  <c r="AB11" i="24" s="1"/>
  <c r="O11" i="24"/>
  <c r="AC10" i="24"/>
  <c r="AA10" i="24"/>
  <c r="AB10" i="24" s="1"/>
  <c r="O10" i="24"/>
  <c r="AC9" i="24"/>
  <c r="AA9" i="24"/>
  <c r="AB9" i="24" s="1"/>
  <c r="O9" i="24"/>
  <c r="AC8" i="24"/>
  <c r="AA8" i="24"/>
  <c r="AB8" i="24" s="1"/>
  <c r="O8" i="24"/>
  <c r="AC7" i="24"/>
  <c r="AB7" i="24"/>
  <c r="BG7" i="24" s="1"/>
  <c r="AA7" i="24"/>
  <c r="O7" i="24"/>
  <c r="AC6" i="24"/>
  <c r="AB6" i="24"/>
  <c r="AA6" i="24"/>
  <c r="O6" i="24"/>
  <c r="AC5" i="24"/>
  <c r="AB5" i="24"/>
  <c r="AA5" i="24"/>
  <c r="O5" i="24"/>
  <c r="AC15" i="23"/>
  <c r="AA15" i="23"/>
  <c r="AB15" i="23" s="1"/>
  <c r="O15" i="23"/>
  <c r="AC14" i="23"/>
  <c r="AA14" i="23"/>
  <c r="AB14" i="23" s="1"/>
  <c r="BG14" i="23" s="1"/>
  <c r="O14" i="23"/>
  <c r="AC13" i="23"/>
  <c r="AA13" i="23"/>
  <c r="AB13" i="23" s="1"/>
  <c r="O13" i="23"/>
  <c r="AC12" i="23"/>
  <c r="AA12" i="23"/>
  <c r="AB12" i="23" s="1"/>
  <c r="O12" i="23"/>
  <c r="AC11" i="23"/>
  <c r="AA11" i="23"/>
  <c r="AB11" i="23" s="1"/>
  <c r="O11" i="23"/>
  <c r="AC10" i="23"/>
  <c r="AA10" i="23"/>
  <c r="AB10" i="23" s="1"/>
  <c r="BG10" i="23" s="1"/>
  <c r="O10" i="23"/>
  <c r="AC9" i="23"/>
  <c r="AA9" i="23"/>
  <c r="AB9" i="23" s="1"/>
  <c r="BG9" i="23" s="1"/>
  <c r="O9" i="23"/>
  <c r="AC8" i="23"/>
  <c r="AA8" i="23"/>
  <c r="AB8" i="23" s="1"/>
  <c r="O8" i="23"/>
  <c r="AC7" i="23"/>
  <c r="AA7" i="23"/>
  <c r="AB7" i="23" s="1"/>
  <c r="O7" i="23"/>
  <c r="AC6" i="23"/>
  <c r="AA6" i="23"/>
  <c r="AB6" i="23" s="1"/>
  <c r="BG6" i="23" s="1"/>
  <c r="O6" i="23"/>
  <c r="AC5" i="23"/>
  <c r="AA5" i="23"/>
  <c r="AB5" i="23" s="1"/>
  <c r="O5" i="23"/>
  <c r="AC18" i="22"/>
  <c r="AA18" i="22"/>
  <c r="AB18" i="22" s="1"/>
  <c r="O18" i="22"/>
  <c r="AC17" i="22"/>
  <c r="AA17" i="22"/>
  <c r="AB17" i="22" s="1"/>
  <c r="O17" i="22"/>
  <c r="AC16" i="22"/>
  <c r="AA16" i="22"/>
  <c r="AB16" i="22" s="1"/>
  <c r="O16" i="22"/>
  <c r="AC15" i="22"/>
  <c r="AA15" i="22"/>
  <c r="AB15" i="22" s="1"/>
  <c r="AF15" i="22" s="1"/>
  <c r="BI15" i="22" s="1"/>
  <c r="O15" i="22"/>
  <c r="AC14" i="22"/>
  <c r="AA14" i="22"/>
  <c r="AB14" i="22" s="1"/>
  <c r="AF14" i="22" s="1"/>
  <c r="BI14" i="22" s="1"/>
  <c r="O14" i="22"/>
  <c r="AC13" i="22"/>
  <c r="AA13" i="22"/>
  <c r="AB13" i="22" s="1"/>
  <c r="AF13" i="22" s="1"/>
  <c r="BI13" i="22" s="1"/>
  <c r="O13" i="22"/>
  <c r="AC12" i="22"/>
  <c r="AA12" i="22"/>
  <c r="AB12" i="22" s="1"/>
  <c r="BG12" i="22" s="1"/>
  <c r="O12" i="22"/>
  <c r="AC11" i="22"/>
  <c r="AA11" i="22"/>
  <c r="AB11" i="22" s="1"/>
  <c r="AF11" i="22" s="1"/>
  <c r="BI11" i="22" s="1"/>
  <c r="O11" i="22"/>
  <c r="AA10" i="22"/>
  <c r="AB10" i="22" s="1"/>
  <c r="O10" i="22"/>
  <c r="AC9" i="22"/>
  <c r="AA9" i="22"/>
  <c r="AB9" i="22" s="1"/>
  <c r="AF9" i="22" s="1"/>
  <c r="BI9" i="22" s="1"/>
  <c r="O9" i="22"/>
  <c r="AA8" i="22"/>
  <c r="AB8" i="22" s="1"/>
  <c r="O8" i="22"/>
  <c r="AA7" i="22"/>
  <c r="AB7" i="22" s="1"/>
  <c r="AC7" i="22" s="1"/>
  <c r="O7" i="22"/>
  <c r="AA6" i="22"/>
  <c r="AB6" i="22" s="1"/>
  <c r="AC6" i="22" s="1"/>
  <c r="O6" i="22"/>
  <c r="AA5" i="22"/>
  <c r="AB5" i="22" s="1"/>
  <c r="AF5" i="22" s="1"/>
  <c r="BI5" i="22" s="1"/>
  <c r="O5" i="22"/>
  <c r="AC49" i="21"/>
  <c r="AA49" i="21"/>
  <c r="AB49" i="21" s="1"/>
  <c r="O49" i="21"/>
  <c r="AC48" i="21"/>
  <c r="AA48" i="21"/>
  <c r="AB48" i="21" s="1"/>
  <c r="O48" i="21"/>
  <c r="AC47" i="21"/>
  <c r="AA47" i="21"/>
  <c r="AB47" i="21" s="1"/>
  <c r="O47" i="21"/>
  <c r="AC46" i="21"/>
  <c r="AA46" i="21"/>
  <c r="AB46" i="21" s="1"/>
  <c r="O46" i="21"/>
  <c r="AC45" i="21"/>
  <c r="AA45" i="21"/>
  <c r="AB45" i="21" s="1"/>
  <c r="BG45" i="21" s="1"/>
  <c r="O45" i="21"/>
  <c r="AA44" i="21"/>
  <c r="AB44" i="21" s="1"/>
  <c r="O44" i="21"/>
  <c r="AA43" i="21"/>
  <c r="AB43" i="21" s="1"/>
  <c r="O43" i="21"/>
  <c r="AA42" i="21"/>
  <c r="AB42" i="21" s="1"/>
  <c r="AC42" i="21" s="1"/>
  <c r="O42" i="21"/>
  <c r="AA41" i="21"/>
  <c r="AB41" i="21" s="1"/>
  <c r="O41" i="21"/>
  <c r="AA40" i="21"/>
  <c r="AB40" i="21" s="1"/>
  <c r="BG40" i="21" s="1"/>
  <c r="O40" i="21"/>
  <c r="AA39" i="21"/>
  <c r="AB39" i="21" s="1"/>
  <c r="AC39" i="21" s="1"/>
  <c r="O39" i="21"/>
  <c r="AA38" i="21"/>
  <c r="AB38" i="21" s="1"/>
  <c r="AC38" i="21" s="1"/>
  <c r="O38" i="21"/>
  <c r="AA37" i="21"/>
  <c r="AB37" i="21" s="1"/>
  <c r="AC37" i="21" s="1"/>
  <c r="O37" i="21"/>
  <c r="AA36" i="21"/>
  <c r="AB36" i="21" s="1"/>
  <c r="AF36" i="21" s="1"/>
  <c r="BI36" i="21" s="1"/>
  <c r="O36" i="21"/>
  <c r="AA35" i="21"/>
  <c r="AB35" i="21" s="1"/>
  <c r="O35" i="21"/>
  <c r="AA34" i="21"/>
  <c r="AB34" i="21" s="1"/>
  <c r="AC34" i="21" s="1"/>
  <c r="O34" i="21"/>
  <c r="AC33" i="21"/>
  <c r="AA33" i="21"/>
  <c r="AB33" i="21" s="1"/>
  <c r="AC32" i="21"/>
  <c r="AA32" i="21"/>
  <c r="AB32" i="21" s="1"/>
  <c r="BG32" i="21" s="1"/>
  <c r="O32" i="21"/>
  <c r="AB31" i="21"/>
  <c r="AC31" i="21" s="1"/>
  <c r="AA31" i="21"/>
  <c r="O31" i="21"/>
  <c r="AA30" i="21"/>
  <c r="AB30" i="21" s="1"/>
  <c r="AC30" i="21" s="1"/>
  <c r="O30" i="21"/>
  <c r="AA29" i="21"/>
  <c r="AB29" i="21" s="1"/>
  <c r="AC29" i="21" s="1"/>
  <c r="O29" i="21"/>
  <c r="AA28" i="21"/>
  <c r="AB28" i="21" s="1"/>
  <c r="AF28" i="21" s="1"/>
  <c r="BI28" i="21" s="1"/>
  <c r="O28" i="21"/>
  <c r="AA27" i="21"/>
  <c r="AB27" i="21" s="1"/>
  <c r="AC27" i="21" s="1"/>
  <c r="O27" i="21"/>
  <c r="AA26" i="21"/>
  <c r="AB26" i="21" s="1"/>
  <c r="O26" i="21"/>
  <c r="AC25" i="21"/>
  <c r="AA25" i="21"/>
  <c r="AB25" i="21" s="1"/>
  <c r="AF25" i="21" s="1"/>
  <c r="BI25" i="21" s="1"/>
  <c r="O25" i="21"/>
  <c r="AA24" i="21"/>
  <c r="AB24" i="21" s="1"/>
  <c r="BG24" i="21" s="1"/>
  <c r="O24" i="21"/>
  <c r="AC23" i="21"/>
  <c r="AA23" i="21"/>
  <c r="AB23" i="21" s="1"/>
  <c r="O23" i="21"/>
  <c r="AC22" i="21"/>
  <c r="AA22" i="21"/>
  <c r="AB22" i="21" s="1"/>
  <c r="O22" i="21"/>
  <c r="AC21" i="21"/>
  <c r="AA21" i="21"/>
  <c r="AB21" i="21" s="1"/>
  <c r="AF21" i="21" s="1"/>
  <c r="BI21" i="21" s="1"/>
  <c r="O21" i="21"/>
  <c r="AC20" i="21"/>
  <c r="AA20" i="21"/>
  <c r="AB20" i="21" s="1"/>
  <c r="AF20" i="21" s="1"/>
  <c r="BI20" i="21" s="1"/>
  <c r="O20" i="21"/>
  <c r="AC19" i="21"/>
  <c r="AA19" i="21"/>
  <c r="AB19" i="21" s="1"/>
  <c r="AF19" i="21" s="1"/>
  <c r="BI19" i="21" s="1"/>
  <c r="O19" i="21"/>
  <c r="AC18" i="21"/>
  <c r="AA18" i="21"/>
  <c r="AB18" i="21" s="1"/>
  <c r="O18" i="21"/>
  <c r="AA17" i="21"/>
  <c r="AB17" i="21" s="1"/>
  <c r="AF17" i="21" s="1"/>
  <c r="BI17" i="21" s="1"/>
  <c r="O17" i="21"/>
  <c r="AC16" i="21"/>
  <c r="AA16" i="21"/>
  <c r="AB16" i="21" s="1"/>
  <c r="BG16" i="21" s="1"/>
  <c r="O16" i="21"/>
  <c r="AA15" i="21"/>
  <c r="AB15" i="21" s="1"/>
  <c r="O15" i="21"/>
  <c r="AC14" i="21"/>
  <c r="AA14" i="21"/>
  <c r="AB14" i="21" s="1"/>
  <c r="BG14" i="21" s="1"/>
  <c r="O14" i="21"/>
  <c r="AA13" i="21"/>
  <c r="AB13" i="21" s="1"/>
  <c r="AC13" i="21" s="1"/>
  <c r="O13" i="21"/>
  <c r="AA12" i="21"/>
  <c r="AB12" i="21" s="1"/>
  <c r="AF12" i="21" s="1"/>
  <c r="BI12" i="21" s="1"/>
  <c r="O12" i="21"/>
  <c r="AC11" i="21"/>
  <c r="AA11" i="21"/>
  <c r="AB11" i="21" s="1"/>
  <c r="O11" i="21"/>
  <c r="AC10" i="21"/>
  <c r="AA10" i="21"/>
  <c r="AB10" i="21" s="1"/>
  <c r="O10" i="21"/>
  <c r="AA9" i="21"/>
  <c r="AB9" i="21" s="1"/>
  <c r="AC9" i="21" s="1"/>
  <c r="O9" i="21"/>
  <c r="AA8" i="21"/>
  <c r="AB8" i="21" s="1"/>
  <c r="BG8" i="21" s="1"/>
  <c r="O8" i="21"/>
  <c r="AA7" i="21"/>
  <c r="AB7" i="21" s="1"/>
  <c r="O7" i="21"/>
  <c r="AA6" i="21"/>
  <c r="AB6" i="21" s="1"/>
  <c r="O6" i="21"/>
  <c r="AA5" i="21"/>
  <c r="AB5" i="21" s="1"/>
  <c r="AC5" i="21" s="1"/>
  <c r="O5" i="21"/>
  <c r="AA18" i="20"/>
  <c r="AB18" i="20" s="1"/>
  <c r="AC18" i="20" s="1"/>
  <c r="O18" i="20"/>
  <c r="AC17" i="20"/>
  <c r="AA17" i="20"/>
  <c r="AB17" i="20" s="1"/>
  <c r="O17" i="20"/>
  <c r="AC16" i="20"/>
  <c r="AB16" i="20"/>
  <c r="AA16" i="20"/>
  <c r="O16" i="20"/>
  <c r="AA15" i="20"/>
  <c r="AB15" i="20" s="1"/>
  <c r="AC15" i="20" s="1"/>
  <c r="O15" i="20"/>
  <c r="AA14" i="20"/>
  <c r="AB14" i="20" s="1"/>
  <c r="AC14" i="20" s="1"/>
  <c r="O14" i="20"/>
  <c r="AA13" i="20"/>
  <c r="AB13" i="20" s="1"/>
  <c r="BG13" i="20" s="1"/>
  <c r="O13" i="20"/>
  <c r="AA12" i="20"/>
  <c r="AB12" i="20" s="1"/>
  <c r="O12" i="20"/>
  <c r="AA11" i="20"/>
  <c r="AB11" i="20" s="1"/>
  <c r="AC11" i="20" s="1"/>
  <c r="O11" i="20"/>
  <c r="AA10" i="20"/>
  <c r="AB10" i="20" s="1"/>
  <c r="AC10" i="20" s="1"/>
  <c r="O10" i="20"/>
  <c r="AA9" i="20"/>
  <c r="AB9" i="20" s="1"/>
  <c r="AF9" i="20" s="1"/>
  <c r="BI9" i="20" s="1"/>
  <c r="O9" i="20"/>
  <c r="AA8" i="20"/>
  <c r="AB8" i="20" s="1"/>
  <c r="O8" i="20"/>
  <c r="AA7" i="20"/>
  <c r="AB7" i="20" s="1"/>
  <c r="O7" i="20"/>
  <c r="AC6" i="20"/>
  <c r="AA6" i="20"/>
  <c r="AB6" i="20" s="1"/>
  <c r="O6" i="20"/>
  <c r="AA5" i="20"/>
  <c r="AB5" i="20" s="1"/>
  <c r="O5" i="20"/>
  <c r="AA12" i="19"/>
  <c r="AB12" i="19" s="1"/>
  <c r="AC12" i="19" s="1"/>
  <c r="O12" i="19"/>
  <c r="AA11" i="19"/>
  <c r="AB11" i="19" s="1"/>
  <c r="O11" i="19"/>
  <c r="AA10" i="19"/>
  <c r="AB10" i="19" s="1"/>
  <c r="O10" i="19"/>
  <c r="AC9" i="19"/>
  <c r="AA9" i="19"/>
  <c r="AB9" i="19" s="1"/>
  <c r="AF9" i="19" s="1"/>
  <c r="BI9" i="19" s="1"/>
  <c r="O9" i="19"/>
  <c r="AC8" i="19"/>
  <c r="AA8" i="19"/>
  <c r="AB8" i="19" s="1"/>
  <c r="AF8" i="19" s="1"/>
  <c r="BI8" i="19" s="1"/>
  <c r="O8" i="19"/>
  <c r="AA7" i="19"/>
  <c r="AB7" i="19" s="1"/>
  <c r="BG7" i="19" s="1"/>
  <c r="O7" i="19"/>
  <c r="AA6" i="19"/>
  <c r="AB6" i="19" s="1"/>
  <c r="AC6" i="19" s="1"/>
  <c r="O6" i="19"/>
  <c r="AA5" i="19"/>
  <c r="AB5" i="19" s="1"/>
  <c r="AC5" i="19" s="1"/>
  <c r="O5" i="19"/>
  <c r="AC28" i="18"/>
  <c r="AA28" i="18"/>
  <c r="AB28" i="18" s="1"/>
  <c r="O28" i="18"/>
  <c r="AC27" i="18"/>
  <c r="AA27" i="18"/>
  <c r="AB27" i="18" s="1"/>
  <c r="O27" i="18"/>
  <c r="AC26" i="18"/>
  <c r="AB26" i="18"/>
  <c r="BG26" i="18" s="1"/>
  <c r="AA26" i="18"/>
  <c r="O26" i="18"/>
  <c r="AC25" i="18"/>
  <c r="AA25" i="18"/>
  <c r="AB25" i="18" s="1"/>
  <c r="O25" i="18"/>
  <c r="AA24" i="18"/>
  <c r="AB24" i="18" s="1"/>
  <c r="AC24" i="18" s="1"/>
  <c r="O24" i="18"/>
  <c r="AA23" i="18"/>
  <c r="AB23" i="18" s="1"/>
  <c r="BG23" i="18" s="1"/>
  <c r="O23" i="18"/>
  <c r="AA22" i="18"/>
  <c r="AB22" i="18" s="1"/>
  <c r="O22" i="18"/>
  <c r="AC21" i="18"/>
  <c r="AA21" i="18"/>
  <c r="AB21" i="18" s="1"/>
  <c r="O21" i="18"/>
  <c r="AC20" i="18"/>
  <c r="AA20" i="18"/>
  <c r="AB20" i="18" s="1"/>
  <c r="O20" i="18"/>
  <c r="AC19" i="18"/>
  <c r="AA19" i="18"/>
  <c r="AB19" i="18" s="1"/>
  <c r="BG19" i="18" s="1"/>
  <c r="O19" i="18"/>
  <c r="AC18" i="18"/>
  <c r="AA18" i="18"/>
  <c r="AB18" i="18" s="1"/>
  <c r="BG18" i="18" s="1"/>
  <c r="O18" i="18"/>
  <c r="AC17" i="18"/>
  <c r="AA17" i="18"/>
  <c r="AB17" i="18" s="1"/>
  <c r="O17" i="18"/>
  <c r="AC16" i="18"/>
  <c r="AA16" i="18"/>
  <c r="AB16" i="18" s="1"/>
  <c r="O16" i="18"/>
  <c r="AA15" i="18"/>
  <c r="AB15" i="18" s="1"/>
  <c r="BG15" i="18" s="1"/>
  <c r="O15" i="18"/>
  <c r="AA14" i="18"/>
  <c r="AB14" i="18" s="1"/>
  <c r="O14" i="18"/>
  <c r="AC13" i="18"/>
  <c r="AA13" i="18"/>
  <c r="AB13" i="18" s="1"/>
  <c r="O13" i="18"/>
  <c r="AC12" i="18"/>
  <c r="AA12" i="18"/>
  <c r="AB12" i="18" s="1"/>
  <c r="O12" i="18"/>
  <c r="AA11" i="18"/>
  <c r="AB11" i="18" s="1"/>
  <c r="AF11" i="18" s="1"/>
  <c r="BI11" i="18" s="1"/>
  <c r="O11" i="18"/>
  <c r="AB10" i="18"/>
  <c r="AC10" i="18" s="1"/>
  <c r="AA10" i="18"/>
  <c r="O10" i="18"/>
  <c r="AA9" i="18"/>
  <c r="AB9" i="18" s="1"/>
  <c r="AC9" i="18" s="1"/>
  <c r="O9" i="18"/>
  <c r="AA8" i="18"/>
  <c r="AB8" i="18" s="1"/>
  <c r="O8" i="18"/>
  <c r="AA7" i="18"/>
  <c r="AB7" i="18" s="1"/>
  <c r="BG7" i="18" s="1"/>
  <c r="O7" i="18"/>
  <c r="AA6" i="18"/>
  <c r="AB6" i="18" s="1"/>
  <c r="O6" i="18"/>
  <c r="AB5" i="18"/>
  <c r="AC5" i="18" s="1"/>
  <c r="AA5" i="18"/>
  <c r="O5" i="18"/>
  <c r="AA21" i="17"/>
  <c r="AB21" i="17" s="1"/>
  <c r="AC21" i="17" s="1"/>
  <c r="O21" i="17"/>
  <c r="AA20" i="17"/>
  <c r="AB20" i="17" s="1"/>
  <c r="O20" i="17"/>
  <c r="AA19" i="17"/>
  <c r="AB19" i="17" s="1"/>
  <c r="O19" i="17"/>
  <c r="AA18" i="17"/>
  <c r="AB18" i="17" s="1"/>
  <c r="AC18" i="17" s="1"/>
  <c r="O18" i="17"/>
  <c r="AA17" i="17"/>
  <c r="AB17" i="17" s="1"/>
  <c r="AC17" i="17" s="1"/>
  <c r="O17" i="17"/>
  <c r="AA16" i="17"/>
  <c r="AB16" i="17" s="1"/>
  <c r="O16" i="17"/>
  <c r="AA15" i="17"/>
  <c r="AB15" i="17" s="1"/>
  <c r="AC15" i="17" s="1"/>
  <c r="O15" i="17"/>
  <c r="AA14" i="17"/>
  <c r="AB14" i="17" s="1"/>
  <c r="AC14" i="17" s="1"/>
  <c r="O14" i="17"/>
  <c r="AA13" i="17"/>
  <c r="AB13" i="17" s="1"/>
  <c r="AC13" i="17" s="1"/>
  <c r="O13" i="17"/>
  <c r="AA12" i="17"/>
  <c r="AB12" i="17" s="1"/>
  <c r="O12" i="17"/>
  <c r="AA11" i="17"/>
  <c r="AB11" i="17" s="1"/>
  <c r="O11" i="17"/>
  <c r="AA10" i="17"/>
  <c r="AB10" i="17" s="1"/>
  <c r="AC10" i="17" s="1"/>
  <c r="O10" i="17"/>
  <c r="AA9" i="17"/>
  <c r="AB9" i="17" s="1"/>
  <c r="AC9" i="17" s="1"/>
  <c r="O9" i="17"/>
  <c r="AA8" i="17"/>
  <c r="AB8" i="17" s="1"/>
  <c r="BG8" i="17" s="1"/>
  <c r="O8" i="17"/>
  <c r="AA7" i="17"/>
  <c r="AB7" i="17" s="1"/>
  <c r="AC7" i="17" s="1"/>
  <c r="O7" i="17"/>
  <c r="BD6" i="17"/>
  <c r="BB6" i="17"/>
  <c r="BC6" i="17" s="1"/>
  <c r="AU6" i="17"/>
  <c r="AS6" i="17"/>
  <c r="AT6" i="17" s="1"/>
  <c r="AL6" i="17"/>
  <c r="AJ6" i="17"/>
  <c r="AK6" i="17" s="1"/>
  <c r="AA6" i="17"/>
  <c r="AB6" i="17" s="1"/>
  <c r="O6" i="17"/>
  <c r="BD5" i="17"/>
  <c r="BB5" i="17"/>
  <c r="BC5" i="17" s="1"/>
  <c r="AU5" i="17"/>
  <c r="AS5" i="17"/>
  <c r="AT5" i="17" s="1"/>
  <c r="AL5" i="17"/>
  <c r="AJ5" i="17"/>
  <c r="AK5" i="17" s="1"/>
  <c r="AA5" i="17"/>
  <c r="AB5" i="17" s="1"/>
  <c r="AC5" i="17" s="1"/>
  <c r="O5" i="17"/>
  <c r="AA119" i="3"/>
  <c r="AB119" i="3" s="1"/>
  <c r="O141" i="3"/>
  <c r="O140" i="3"/>
  <c r="O138" i="3"/>
  <c r="O139" i="3"/>
  <c r="O135" i="3"/>
  <c r="O136" i="3"/>
  <c r="O137" i="3"/>
  <c r="O132" i="3"/>
  <c r="O133" i="3"/>
  <c r="O134" i="3"/>
  <c r="O131" i="3"/>
  <c r="O130" i="3"/>
  <c r="O57" i="3"/>
  <c r="O49" i="3"/>
  <c r="AC17" i="21" l="1"/>
  <c r="BG23" i="21"/>
  <c r="AF23" i="21"/>
  <c r="BI23" i="21" s="1"/>
  <c r="AC26" i="21"/>
  <c r="AF26" i="21"/>
  <c r="BI26" i="21" s="1"/>
  <c r="AC35" i="21"/>
  <c r="AF35" i="21"/>
  <c r="BI35" i="21" s="1"/>
  <c r="AC41" i="21"/>
  <c r="AF41" i="21"/>
  <c r="BI41" i="21" s="1"/>
  <c r="AC12" i="20"/>
  <c r="AF12" i="20"/>
  <c r="BI12" i="20" s="1"/>
  <c r="BG16" i="20"/>
  <c r="BG10" i="19"/>
  <c r="AC10" i="19"/>
  <c r="AF10" i="19"/>
  <c r="BI10" i="19" s="1"/>
  <c r="AC14" i="18"/>
  <c r="AF14" i="18"/>
  <c r="BI14" i="18" s="1"/>
  <c r="BG16" i="17"/>
  <c r="AF16" i="17"/>
  <c r="BI16" i="17" s="1"/>
  <c r="AF8" i="17"/>
  <c r="BI8" i="17" s="1"/>
  <c r="AF9" i="17"/>
  <c r="BI9" i="17" s="1"/>
  <c r="AC8" i="21"/>
  <c r="AC5" i="20"/>
  <c r="AF10" i="22"/>
  <c r="BI10" i="22" s="1"/>
  <c r="AC10" i="22"/>
  <c r="BG8" i="22"/>
  <c r="AC8" i="22"/>
  <c r="BG12" i="17"/>
  <c r="AF12" i="17"/>
  <c r="BI12" i="17" s="1"/>
  <c r="AC6" i="18"/>
  <c r="AF6" i="18"/>
  <c r="BI6" i="18" s="1"/>
  <c r="AC8" i="18"/>
  <c r="AF8" i="18"/>
  <c r="BI8" i="18" s="1"/>
  <c r="BG44" i="21"/>
  <c r="AF44" i="21"/>
  <c r="BI44" i="21" s="1"/>
  <c r="BG10" i="21"/>
  <c r="BG5" i="23"/>
  <c r="AC11" i="17"/>
  <c r="AF11" i="17"/>
  <c r="BI11" i="17" s="1"/>
  <c r="BG19" i="17"/>
  <c r="AF19" i="17"/>
  <c r="BI19" i="17" s="1"/>
  <c r="AC19" i="17"/>
  <c r="AC7" i="21"/>
  <c r="AF7" i="21"/>
  <c r="BI7" i="21" s="1"/>
  <c r="AC43" i="21"/>
  <c r="AF43" i="21"/>
  <c r="BI43" i="21" s="1"/>
  <c r="BG13" i="23"/>
  <c r="AC6" i="21"/>
  <c r="AF6" i="21"/>
  <c r="BI6" i="21" s="1"/>
  <c r="BG11" i="23"/>
  <c r="BG16" i="18"/>
  <c r="AC7" i="20"/>
  <c r="AF7" i="20"/>
  <c r="BI7" i="20" s="1"/>
  <c r="AC22" i="18"/>
  <c r="AF22" i="18"/>
  <c r="BI22" i="18" s="1"/>
  <c r="BG5" i="20"/>
  <c r="AC8" i="20"/>
  <c r="AF8" i="20"/>
  <c r="BI8" i="20" s="1"/>
  <c r="AC15" i="21"/>
  <c r="AF15" i="21"/>
  <c r="BI15" i="21" s="1"/>
  <c r="BG18" i="21"/>
  <c r="AF18" i="21"/>
  <c r="BI18" i="21" s="1"/>
  <c r="BG22" i="21"/>
  <c r="AF22" i="21"/>
  <c r="BI22" i="21" s="1"/>
  <c r="AF12" i="22"/>
  <c r="BI12" i="22" s="1"/>
  <c r="AF39" i="21"/>
  <c r="BI39" i="21" s="1"/>
  <c r="AF10" i="18"/>
  <c r="BI10" i="18" s="1"/>
  <c r="AF24" i="18"/>
  <c r="BI24" i="18" s="1"/>
  <c r="AF5" i="19"/>
  <c r="BI5" i="19" s="1"/>
  <c r="AF6" i="19"/>
  <c r="BI6" i="19" s="1"/>
  <c r="AF30" i="21"/>
  <c r="BI30" i="21" s="1"/>
  <c r="AF31" i="21"/>
  <c r="BI31" i="21" s="1"/>
  <c r="AF8" i="22"/>
  <c r="BI8" i="22" s="1"/>
  <c r="BG11" i="24"/>
  <c r="BG12" i="24"/>
  <c r="BG5" i="24"/>
  <c r="BG9" i="24"/>
  <c r="BG13" i="24"/>
  <c r="BG6" i="24"/>
  <c r="BG10" i="24"/>
  <c r="BG8" i="24"/>
  <c r="BG7" i="23"/>
  <c r="BG15" i="23"/>
  <c r="BG8" i="23"/>
  <c r="BG12" i="23"/>
  <c r="AF16" i="22"/>
  <c r="BI16" i="22" s="1"/>
  <c r="BG16" i="22"/>
  <c r="AF18" i="22"/>
  <c r="BI18" i="22" s="1"/>
  <c r="BG18" i="22"/>
  <c r="AF17" i="22"/>
  <c r="BI17" i="22" s="1"/>
  <c r="BG17" i="22"/>
  <c r="AC5" i="22"/>
  <c r="BG6" i="22"/>
  <c r="BG10" i="22"/>
  <c r="BG14" i="22"/>
  <c r="AF6" i="22"/>
  <c r="BI6" i="22" s="1"/>
  <c r="BG7" i="22"/>
  <c r="BG11" i="22"/>
  <c r="BG15" i="22"/>
  <c r="AF7" i="22"/>
  <c r="BI7" i="22" s="1"/>
  <c r="BG5" i="22"/>
  <c r="BG9" i="22"/>
  <c r="BG13" i="22"/>
  <c r="BG47" i="21"/>
  <c r="BG48" i="21"/>
  <c r="AF8" i="21"/>
  <c r="BI8" i="21" s="1"/>
  <c r="AF24" i="21"/>
  <c r="BI24" i="21" s="1"/>
  <c r="AF32" i="21"/>
  <c r="BI32" i="21" s="1"/>
  <c r="AF40" i="21"/>
  <c r="BI40" i="21" s="1"/>
  <c r="BG5" i="21"/>
  <c r="BG9" i="21"/>
  <c r="AC12" i="21"/>
  <c r="BG13" i="21"/>
  <c r="BG17" i="21"/>
  <c r="BG21" i="21"/>
  <c r="AC24" i="21"/>
  <c r="BG25" i="21"/>
  <c r="AC28" i="21"/>
  <c r="BG29" i="21"/>
  <c r="BG33" i="21"/>
  <c r="AC36" i="21"/>
  <c r="BG37" i="21"/>
  <c r="AC40" i="21"/>
  <c r="BG41" i="21"/>
  <c r="AC44" i="21"/>
  <c r="BG49" i="21"/>
  <c r="AF5" i="21"/>
  <c r="BI5" i="21" s="1"/>
  <c r="AF13" i="21"/>
  <c r="BI13" i="21" s="1"/>
  <c r="AF29" i="21"/>
  <c r="BI29" i="21" s="1"/>
  <c r="AF37" i="21"/>
  <c r="BI37" i="21" s="1"/>
  <c r="AF9" i="21"/>
  <c r="BI9" i="21" s="1"/>
  <c r="BG6" i="21"/>
  <c r="BG26" i="21"/>
  <c r="BG30" i="21"/>
  <c r="BG34" i="21"/>
  <c r="BG38" i="21"/>
  <c r="BG42" i="21"/>
  <c r="BG46" i="21"/>
  <c r="AF38" i="21"/>
  <c r="BI38" i="21" s="1"/>
  <c r="AF42" i="21"/>
  <c r="BI42" i="21" s="1"/>
  <c r="AF34" i="21"/>
  <c r="BI34" i="21" s="1"/>
  <c r="BG7" i="21"/>
  <c r="BG11" i="21"/>
  <c r="BG15" i="21"/>
  <c r="BG19" i="21"/>
  <c r="BG27" i="21"/>
  <c r="BG31" i="21"/>
  <c r="BG35" i="21"/>
  <c r="BG39" i="21"/>
  <c r="BG43" i="21"/>
  <c r="AF27" i="21"/>
  <c r="BI27" i="21" s="1"/>
  <c r="BG12" i="21"/>
  <c r="BG20" i="21"/>
  <c r="BG28" i="21"/>
  <c r="BG36" i="21"/>
  <c r="BG17" i="20"/>
  <c r="AF13" i="20"/>
  <c r="BI13" i="20" s="1"/>
  <c r="BG6" i="20"/>
  <c r="AC9" i="20"/>
  <c r="BG10" i="20"/>
  <c r="AC13" i="20"/>
  <c r="BG14" i="20"/>
  <c r="BG18" i="20"/>
  <c r="AF10" i="20"/>
  <c r="BI10" i="20" s="1"/>
  <c r="AF18" i="20"/>
  <c r="BI18" i="20" s="1"/>
  <c r="AF14" i="20"/>
  <c r="BI14" i="20" s="1"/>
  <c r="BG7" i="20"/>
  <c r="BG11" i="20"/>
  <c r="BG15" i="20"/>
  <c r="AF11" i="20"/>
  <c r="BI11" i="20" s="1"/>
  <c r="AF15" i="20"/>
  <c r="BI15" i="20" s="1"/>
  <c r="BG8" i="20"/>
  <c r="BG12" i="20"/>
  <c r="BG9" i="20"/>
  <c r="AF11" i="19"/>
  <c r="BI11" i="19" s="1"/>
  <c r="BG11" i="19"/>
  <c r="AC11" i="19"/>
  <c r="AF7" i="19"/>
  <c r="BI7" i="19" s="1"/>
  <c r="AC7" i="19"/>
  <c r="BG8" i="19"/>
  <c r="BG12" i="19"/>
  <c r="AF12" i="19"/>
  <c r="BI12" i="19" s="1"/>
  <c r="BG5" i="19"/>
  <c r="BG9" i="19"/>
  <c r="BG6" i="19"/>
  <c r="BG27" i="18"/>
  <c r="AF7" i="18"/>
  <c r="BI7" i="18" s="1"/>
  <c r="AF15" i="18"/>
  <c r="BI15" i="18" s="1"/>
  <c r="AF23" i="18"/>
  <c r="BI23" i="18" s="1"/>
  <c r="AC7" i="18"/>
  <c r="BG8" i="18"/>
  <c r="AC11" i="18"/>
  <c r="BG12" i="18"/>
  <c r="AC15" i="18"/>
  <c r="BG20" i="18"/>
  <c r="AC23" i="18"/>
  <c r="BG24" i="18"/>
  <c r="BG28" i="18"/>
  <c r="BG5" i="18"/>
  <c r="BG9" i="18"/>
  <c r="BG13" i="18"/>
  <c r="BG17" i="18"/>
  <c r="BG21" i="18"/>
  <c r="BG25" i="18"/>
  <c r="AF5" i="18"/>
  <c r="BI5" i="18" s="1"/>
  <c r="AF9" i="18"/>
  <c r="BI9" i="18" s="1"/>
  <c r="BG6" i="18"/>
  <c r="BG10" i="18"/>
  <c r="BG14" i="18"/>
  <c r="BG22" i="18"/>
  <c r="BG11" i="18"/>
  <c r="AC6" i="17"/>
  <c r="AF6" i="17"/>
  <c r="BI6" i="17" s="1"/>
  <c r="BG6" i="17"/>
  <c r="AF20" i="17"/>
  <c r="BI20" i="17" s="1"/>
  <c r="BG20" i="17"/>
  <c r="AC20" i="17"/>
  <c r="AC8" i="17"/>
  <c r="BG9" i="17"/>
  <c r="AC12" i="17"/>
  <c r="BG13" i="17"/>
  <c r="AC16" i="17"/>
  <c r="BG17" i="17"/>
  <c r="BG21" i="17"/>
  <c r="BG5" i="17"/>
  <c r="AF13" i="17"/>
  <c r="BI13" i="17" s="1"/>
  <c r="AF21" i="17"/>
  <c r="BI21" i="17" s="1"/>
  <c r="AF17" i="17"/>
  <c r="BI17" i="17" s="1"/>
  <c r="BG10" i="17"/>
  <c r="BG14" i="17"/>
  <c r="BG18" i="17"/>
  <c r="AF5" i="17"/>
  <c r="BI5" i="17" s="1"/>
  <c r="AF14" i="17"/>
  <c r="BI14" i="17" s="1"/>
  <c r="AF10" i="17"/>
  <c r="BI10" i="17" s="1"/>
  <c r="AF18" i="17"/>
  <c r="BI18" i="17" s="1"/>
  <c r="BG7" i="17"/>
  <c r="BG11" i="17"/>
  <c r="BG15" i="17"/>
  <c r="AF7" i="17"/>
  <c r="BI7" i="17" s="1"/>
  <c r="AF15" i="17"/>
  <c r="BI15" i="17" s="1"/>
  <c r="O12" i="16" l="1"/>
  <c r="O6" i="16"/>
  <c r="O7" i="16"/>
  <c r="O8" i="16"/>
  <c r="O9" i="16"/>
  <c r="O10" i="16"/>
  <c r="O11" i="16"/>
  <c r="O5" i="16"/>
  <c r="O6" i="3"/>
  <c r="O7" i="3"/>
  <c r="O8" i="3"/>
  <c r="O9" i="3"/>
  <c r="O10" i="3"/>
  <c r="O11" i="3"/>
  <c r="O12" i="3"/>
  <c r="O13" i="3"/>
  <c r="O14" i="3"/>
  <c r="O15" i="3"/>
  <c r="O16" i="3"/>
  <c r="O17" i="3"/>
  <c r="O18" i="3"/>
  <c r="O19" i="3"/>
  <c r="O20" i="3"/>
  <c r="O21" i="3"/>
  <c r="O22" i="3"/>
  <c r="O23" i="3"/>
  <c r="O24" i="3"/>
  <c r="O25" i="3"/>
  <c r="O26" i="3"/>
  <c r="O27" i="3"/>
  <c r="O142" i="3"/>
  <c r="O143" i="3"/>
  <c r="O144" i="3"/>
  <c r="O145" i="3"/>
  <c r="O146" i="3"/>
  <c r="O147" i="3"/>
  <c r="O148" i="3"/>
  <c r="O149"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43" i="3"/>
  <c r="O44" i="3"/>
  <c r="O45" i="3"/>
  <c r="O42" i="3"/>
  <c r="O29" i="3"/>
  <c r="O30" i="3"/>
  <c r="O31" i="3"/>
  <c r="O32" i="3"/>
  <c r="O33" i="3"/>
  <c r="O34" i="3"/>
  <c r="O35" i="3"/>
  <c r="O36" i="3"/>
  <c r="O37" i="3"/>
  <c r="O38" i="3"/>
  <c r="O39" i="3"/>
  <c r="O40" i="3"/>
  <c r="O41" i="3"/>
  <c r="O28" i="3"/>
  <c r="O50" i="3"/>
  <c r="O51" i="3"/>
  <c r="O56" i="3"/>
  <c r="O53" i="3"/>
  <c r="O54" i="3"/>
  <c r="O55" i="3"/>
  <c r="O52" i="3"/>
  <c r="AA5" i="3" l="1"/>
  <c r="AB5" i="3" l="1"/>
  <c r="AC12" i="16"/>
  <c r="AA12" i="16"/>
  <c r="AB12" i="16" s="1"/>
  <c r="AF12" i="16" s="1"/>
  <c r="AC11" i="16"/>
  <c r="AA11" i="16"/>
  <c r="AB11" i="16" s="1"/>
  <c r="AF11" i="16" s="1"/>
  <c r="AA10" i="16"/>
  <c r="AB10" i="16" s="1"/>
  <c r="AF10" i="16" s="1"/>
  <c r="AC9" i="16"/>
  <c r="AA9" i="16"/>
  <c r="AB9" i="16" s="1"/>
  <c r="AF9" i="16" s="1"/>
  <c r="AA8" i="16"/>
  <c r="AB8" i="16" s="1"/>
  <c r="AF8" i="16" s="1"/>
  <c r="AA7" i="16"/>
  <c r="AB7" i="16" s="1"/>
  <c r="AF7" i="16" s="1"/>
  <c r="AA6" i="16"/>
  <c r="AB6" i="16" s="1"/>
  <c r="AF6" i="16" s="1"/>
  <c r="AC5" i="16"/>
  <c r="AA5" i="16"/>
  <c r="AB5" i="16" s="1"/>
  <c r="AF5" i="16" s="1"/>
  <c r="AA74" i="3"/>
  <c r="AB74" i="3" s="1"/>
  <c r="AF74" i="3" s="1"/>
  <c r="BI74" i="3" s="1"/>
  <c r="AF119" i="3"/>
  <c r="BI119" i="3" s="1"/>
  <c r="AA83" i="3"/>
  <c r="AB83" i="3" s="1"/>
  <c r="AF83" i="3" s="1"/>
  <c r="BI83" i="3" s="1"/>
  <c r="AA62" i="3"/>
  <c r="AB62" i="3" s="1"/>
  <c r="AF62" i="3" s="1"/>
  <c r="BI62" i="3" s="1"/>
  <c r="AA92" i="3"/>
  <c r="AB92" i="3" s="1"/>
  <c r="AF92" i="3" s="1"/>
  <c r="BI92" i="3" s="1"/>
  <c r="AA178" i="3"/>
  <c r="AB178" i="3" s="1"/>
  <c r="AF178" i="3" s="1"/>
  <c r="BI178" i="3" s="1"/>
  <c r="AA179" i="3"/>
  <c r="AB179" i="3" s="1"/>
  <c r="AF179" i="3" s="1"/>
  <c r="BI179" i="3" s="1"/>
  <c r="AC179" i="3"/>
  <c r="AA180" i="3"/>
  <c r="AB180" i="3" s="1"/>
  <c r="AF180" i="3" s="1"/>
  <c r="BI180" i="3" s="1"/>
  <c r="AA181" i="3"/>
  <c r="AB181" i="3" s="1"/>
  <c r="AF181" i="3" s="1"/>
  <c r="BI181" i="3" s="1"/>
  <c r="AA182" i="3"/>
  <c r="AB182" i="3" s="1"/>
  <c r="AF182" i="3" s="1"/>
  <c r="BI182" i="3" s="1"/>
  <c r="AC182" i="3"/>
  <c r="AA183" i="3"/>
  <c r="AB183" i="3" s="1"/>
  <c r="AF183" i="3" s="1"/>
  <c r="BI183" i="3" s="1"/>
  <c r="AA184" i="3"/>
  <c r="AB184" i="3" s="1"/>
  <c r="AF184" i="3" s="1"/>
  <c r="BI184" i="3" s="1"/>
  <c r="AA185" i="3"/>
  <c r="AB185" i="3" s="1"/>
  <c r="AF185" i="3" s="1"/>
  <c r="BI185" i="3" s="1"/>
  <c r="AC185" i="3"/>
  <c r="AA186" i="3"/>
  <c r="AB186" i="3" s="1"/>
  <c r="AF186" i="3" s="1"/>
  <c r="BI186" i="3" s="1"/>
  <c r="AA187" i="3"/>
  <c r="AB187" i="3" s="1"/>
  <c r="AF187" i="3" s="1"/>
  <c r="BI187" i="3" s="1"/>
  <c r="AA188" i="3"/>
  <c r="AB188" i="3" s="1"/>
  <c r="AF188" i="3" s="1"/>
  <c r="BI188" i="3" s="1"/>
  <c r="AA189" i="3"/>
  <c r="AB189" i="3" s="1"/>
  <c r="AF189" i="3" s="1"/>
  <c r="BI189" i="3" s="1"/>
  <c r="AA190" i="3"/>
  <c r="AB190" i="3" s="1"/>
  <c r="AF190" i="3" s="1"/>
  <c r="BI190" i="3" s="1"/>
  <c r="AA191" i="3"/>
  <c r="AB191" i="3" s="1"/>
  <c r="AF191" i="3" s="1"/>
  <c r="BI191" i="3" s="1"/>
  <c r="AA192" i="3"/>
  <c r="AB192" i="3" s="1"/>
  <c r="AF192" i="3" s="1"/>
  <c r="BI192" i="3" s="1"/>
  <c r="AA193" i="3"/>
  <c r="AB193" i="3" s="1"/>
  <c r="AF193" i="3" s="1"/>
  <c r="BI193" i="3" s="1"/>
  <c r="AC193" i="3"/>
  <c r="AA194" i="3"/>
  <c r="AB194" i="3" s="1"/>
  <c r="AF194" i="3" s="1"/>
  <c r="BI194" i="3" s="1"/>
  <c r="AC194" i="3"/>
  <c r="AA158" i="3"/>
  <c r="AB158" i="3" s="1"/>
  <c r="AF158" i="3" s="1"/>
  <c r="BI158" i="3" s="1"/>
  <c r="AA159" i="3"/>
  <c r="AB159" i="3" s="1"/>
  <c r="AF159" i="3" s="1"/>
  <c r="BI159" i="3" s="1"/>
  <c r="AA160" i="3"/>
  <c r="AB160" i="3" s="1"/>
  <c r="AF160" i="3" s="1"/>
  <c r="BI160" i="3" s="1"/>
  <c r="AA161" i="3"/>
  <c r="AB161" i="3" s="1"/>
  <c r="AF161" i="3" s="1"/>
  <c r="BI161" i="3" s="1"/>
  <c r="AA162" i="3"/>
  <c r="AB162" i="3" s="1"/>
  <c r="AC162" i="3"/>
  <c r="AA163" i="3"/>
  <c r="AB163" i="3" s="1"/>
  <c r="AF163" i="3" s="1"/>
  <c r="BI163" i="3" s="1"/>
  <c r="AA164" i="3"/>
  <c r="AB164" i="3" s="1"/>
  <c r="AF164" i="3" s="1"/>
  <c r="BI164" i="3" s="1"/>
  <c r="AC164" i="3"/>
  <c r="AA165" i="3"/>
  <c r="AB165" i="3" s="1"/>
  <c r="AF165" i="3" s="1"/>
  <c r="BI165" i="3" s="1"/>
  <c r="AA166" i="3"/>
  <c r="AB166" i="3" s="1"/>
  <c r="AF166" i="3" s="1"/>
  <c r="BI166" i="3" s="1"/>
  <c r="AA167" i="3"/>
  <c r="AB167" i="3" s="1"/>
  <c r="AF167" i="3" s="1"/>
  <c r="BI167" i="3" s="1"/>
  <c r="AC167" i="3"/>
  <c r="AA168" i="3"/>
  <c r="AB168" i="3" s="1"/>
  <c r="AF168" i="3" s="1"/>
  <c r="BI168" i="3" s="1"/>
  <c r="AA169" i="3"/>
  <c r="AB169" i="3" s="1"/>
  <c r="AF169" i="3" s="1"/>
  <c r="BI169" i="3" s="1"/>
  <c r="AA170" i="3"/>
  <c r="AB170" i="3" s="1"/>
  <c r="AF170" i="3" s="1"/>
  <c r="BI170" i="3" s="1"/>
  <c r="AB171" i="3"/>
  <c r="AF171" i="3" s="1"/>
  <c r="BI171" i="3" s="1"/>
  <c r="AF172" i="3"/>
  <c r="BI172" i="3" s="1"/>
  <c r="AC172" i="3"/>
  <c r="AA173" i="3"/>
  <c r="AB173" i="3" s="1"/>
  <c r="AF173" i="3" s="1"/>
  <c r="BI173" i="3" s="1"/>
  <c r="AA174" i="3"/>
  <c r="AB174" i="3" s="1"/>
  <c r="AF174" i="3" s="1"/>
  <c r="BI174" i="3" s="1"/>
  <c r="AA175" i="3"/>
  <c r="AB175" i="3" s="1"/>
  <c r="AF175" i="3" s="1"/>
  <c r="BI175" i="3" s="1"/>
  <c r="AA176" i="3"/>
  <c r="AB176" i="3" s="1"/>
  <c r="AF176" i="3" s="1"/>
  <c r="BI176" i="3" s="1"/>
  <c r="AA177" i="3"/>
  <c r="AB177" i="3" s="1"/>
  <c r="AF177" i="3" s="1"/>
  <c r="BI177" i="3" s="1"/>
  <c r="AA150" i="3"/>
  <c r="AB150" i="3" s="1"/>
  <c r="AF150" i="3" s="1"/>
  <c r="BI150" i="3" s="1"/>
  <c r="AC150" i="3"/>
  <c r="AA151" i="3"/>
  <c r="AB151" i="3" s="1"/>
  <c r="AF151" i="3" s="1"/>
  <c r="BI151" i="3" s="1"/>
  <c r="AC151" i="3"/>
  <c r="AA152" i="3"/>
  <c r="AB152" i="3" s="1"/>
  <c r="AF152" i="3" s="1"/>
  <c r="BI152" i="3" s="1"/>
  <c r="AC152" i="3"/>
  <c r="AA153" i="3"/>
  <c r="AB153" i="3" s="1"/>
  <c r="AF153" i="3" s="1"/>
  <c r="BI153" i="3" s="1"/>
  <c r="AC153" i="3"/>
  <c r="AA154" i="3"/>
  <c r="AB154" i="3" s="1"/>
  <c r="AF154" i="3" s="1"/>
  <c r="BI154" i="3" s="1"/>
  <c r="AC154" i="3"/>
  <c r="AA155" i="3"/>
  <c r="AB155" i="3" s="1"/>
  <c r="AF155" i="3" s="1"/>
  <c r="BI155" i="3" s="1"/>
  <c r="AC155" i="3"/>
  <c r="AA156" i="3"/>
  <c r="AB156" i="3" s="1"/>
  <c r="AF156" i="3" s="1"/>
  <c r="BI156" i="3" s="1"/>
  <c r="AC156" i="3"/>
  <c r="AA157" i="3"/>
  <c r="AB157" i="3" s="1"/>
  <c r="AF157" i="3" s="1"/>
  <c r="BI157" i="3" s="1"/>
  <c r="AA141" i="3"/>
  <c r="AB141" i="3" s="1"/>
  <c r="AF141" i="3" s="1"/>
  <c r="BI141" i="3" s="1"/>
  <c r="AC141" i="3"/>
  <c r="AA142" i="3"/>
  <c r="AB142" i="3" s="1"/>
  <c r="AF142" i="3" s="1"/>
  <c r="BI142" i="3" s="1"/>
  <c r="AC142" i="3"/>
  <c r="AA143" i="3"/>
  <c r="AB143" i="3" s="1"/>
  <c r="AF143" i="3" s="1"/>
  <c r="BI143" i="3" s="1"/>
  <c r="AC143" i="3"/>
  <c r="AA144" i="3"/>
  <c r="AB144" i="3" s="1"/>
  <c r="AF144" i="3" s="1"/>
  <c r="BI144" i="3" s="1"/>
  <c r="AC144" i="3"/>
  <c r="AA145" i="3"/>
  <c r="AB145" i="3" s="1"/>
  <c r="AF145" i="3" s="1"/>
  <c r="BI145" i="3" s="1"/>
  <c r="AC145" i="3"/>
  <c r="AA146" i="3"/>
  <c r="AB146" i="3" s="1"/>
  <c r="AF146" i="3" s="1"/>
  <c r="BI146" i="3" s="1"/>
  <c r="AC146" i="3"/>
  <c r="AA147" i="3"/>
  <c r="AB147" i="3" s="1"/>
  <c r="AF147" i="3" s="1"/>
  <c r="BI147" i="3" s="1"/>
  <c r="AC147" i="3"/>
  <c r="AA148" i="3"/>
  <c r="AB148" i="3" s="1"/>
  <c r="AF148" i="3" s="1"/>
  <c r="BI148" i="3" s="1"/>
  <c r="AC148" i="3"/>
  <c r="AA149" i="3"/>
  <c r="AB149" i="3" s="1"/>
  <c r="AF149" i="3" s="1"/>
  <c r="BI149" i="3" s="1"/>
  <c r="AC149" i="3"/>
  <c r="AA130" i="3"/>
  <c r="AB130" i="3" s="1"/>
  <c r="AF130" i="3" s="1"/>
  <c r="BI130" i="3" s="1"/>
  <c r="AC130" i="3"/>
  <c r="AA131" i="3"/>
  <c r="AB131" i="3" s="1"/>
  <c r="AF131" i="3" s="1"/>
  <c r="BI131" i="3" s="1"/>
  <c r="AC131" i="3"/>
  <c r="AA132" i="3"/>
  <c r="AB132" i="3" s="1"/>
  <c r="AF132" i="3" s="1"/>
  <c r="BI132" i="3" s="1"/>
  <c r="AC132" i="3"/>
  <c r="AA133" i="3"/>
  <c r="AB133" i="3" s="1"/>
  <c r="AF133" i="3" s="1"/>
  <c r="BI133" i="3" s="1"/>
  <c r="AC133" i="3"/>
  <c r="AA134" i="3"/>
  <c r="AB134" i="3" s="1"/>
  <c r="AF134" i="3" s="1"/>
  <c r="BI134" i="3" s="1"/>
  <c r="AC134" i="3"/>
  <c r="AA135" i="3"/>
  <c r="AB135" i="3" s="1"/>
  <c r="AF135" i="3" s="1"/>
  <c r="BI135" i="3" s="1"/>
  <c r="AC135" i="3"/>
  <c r="AA136" i="3"/>
  <c r="AB136" i="3" s="1"/>
  <c r="AF136" i="3" s="1"/>
  <c r="BI136" i="3" s="1"/>
  <c r="AC136" i="3"/>
  <c r="AA137" i="3"/>
  <c r="AB137" i="3" s="1"/>
  <c r="AF137" i="3" s="1"/>
  <c r="BI137" i="3" s="1"/>
  <c r="AC137" i="3"/>
  <c r="AA138" i="3"/>
  <c r="AB138" i="3" s="1"/>
  <c r="AF138" i="3" s="1"/>
  <c r="BI138" i="3" s="1"/>
  <c r="AC138" i="3"/>
  <c r="AA139" i="3"/>
  <c r="AB139" i="3" s="1"/>
  <c r="AF139" i="3" s="1"/>
  <c r="BI139" i="3" s="1"/>
  <c r="AC139" i="3"/>
  <c r="AA140" i="3"/>
  <c r="AB140" i="3" s="1"/>
  <c r="AF140" i="3" s="1"/>
  <c r="BI140" i="3" s="1"/>
  <c r="AC140" i="3"/>
  <c r="AA120" i="3"/>
  <c r="AB120" i="3" s="1"/>
  <c r="AF120" i="3" s="1"/>
  <c r="BI120" i="3" s="1"/>
  <c r="AC120" i="3"/>
  <c r="AA121" i="3"/>
  <c r="AB121" i="3" s="1"/>
  <c r="AF121" i="3" s="1"/>
  <c r="BI121" i="3" s="1"/>
  <c r="AA122" i="3"/>
  <c r="AB122" i="3" s="1"/>
  <c r="AF122" i="3" s="1"/>
  <c r="BI122" i="3" s="1"/>
  <c r="AC122" i="3"/>
  <c r="AA123" i="3"/>
  <c r="AB123" i="3" s="1"/>
  <c r="AF123" i="3" s="1"/>
  <c r="BI123" i="3" s="1"/>
  <c r="AC123" i="3"/>
  <c r="AA124" i="3"/>
  <c r="AB124" i="3" s="1"/>
  <c r="AF124" i="3" s="1"/>
  <c r="BI124" i="3" s="1"/>
  <c r="AC124" i="3"/>
  <c r="AA125" i="3"/>
  <c r="AB125" i="3" s="1"/>
  <c r="AF125" i="3" s="1"/>
  <c r="BI125" i="3" s="1"/>
  <c r="AC125" i="3"/>
  <c r="AA126" i="3"/>
  <c r="AB126" i="3" s="1"/>
  <c r="AF126" i="3" s="1"/>
  <c r="BI126" i="3" s="1"/>
  <c r="AC126" i="3"/>
  <c r="AA127" i="3"/>
  <c r="AB127" i="3" s="1"/>
  <c r="AF127" i="3" s="1"/>
  <c r="BI127" i="3" s="1"/>
  <c r="AC127" i="3"/>
  <c r="AA128" i="3"/>
  <c r="AB128" i="3" s="1"/>
  <c r="AF128" i="3" s="1"/>
  <c r="BI128" i="3" s="1"/>
  <c r="AC128" i="3"/>
  <c r="AA129" i="3"/>
  <c r="AB129" i="3" s="1"/>
  <c r="AF129" i="3" s="1"/>
  <c r="BI129" i="3" s="1"/>
  <c r="AC129" i="3"/>
  <c r="AA116" i="3"/>
  <c r="AB116" i="3" s="1"/>
  <c r="AF116" i="3" s="1"/>
  <c r="BI116" i="3" s="1"/>
  <c r="AA117" i="3"/>
  <c r="AB117" i="3" s="1"/>
  <c r="AF117" i="3" s="1"/>
  <c r="BI117" i="3" s="1"/>
  <c r="AA118" i="3"/>
  <c r="AB118" i="3" s="1"/>
  <c r="AF118" i="3" s="1"/>
  <c r="BI118" i="3" s="1"/>
  <c r="AA111" i="3"/>
  <c r="AB111" i="3" s="1"/>
  <c r="AF111" i="3" s="1"/>
  <c r="BI111" i="3" s="1"/>
  <c r="AC111" i="3"/>
  <c r="AA112" i="3"/>
  <c r="AB112" i="3" s="1"/>
  <c r="AF112" i="3" s="1"/>
  <c r="BI112" i="3" s="1"/>
  <c r="AC112" i="3"/>
  <c r="AA113" i="3"/>
  <c r="AB113" i="3" s="1"/>
  <c r="AF113" i="3" s="1"/>
  <c r="BI113" i="3" s="1"/>
  <c r="AC113" i="3"/>
  <c r="AA114" i="3"/>
  <c r="AB114" i="3" s="1"/>
  <c r="AF114" i="3" s="1"/>
  <c r="BI114" i="3" s="1"/>
  <c r="AC114" i="3"/>
  <c r="AA115" i="3"/>
  <c r="AB115" i="3" s="1"/>
  <c r="AF115" i="3" s="1"/>
  <c r="BI115" i="3" s="1"/>
  <c r="AC115" i="3"/>
  <c r="AA108" i="3"/>
  <c r="AB108" i="3" s="1"/>
  <c r="AF108" i="3" s="1"/>
  <c r="BI108" i="3" s="1"/>
  <c r="AA103" i="3"/>
  <c r="AB103" i="3" s="1"/>
  <c r="AF103" i="3" s="1"/>
  <c r="BI103" i="3" s="1"/>
  <c r="AA104" i="3"/>
  <c r="AB104" i="3" s="1"/>
  <c r="AF104" i="3" s="1"/>
  <c r="BI104" i="3" s="1"/>
  <c r="AA105" i="3"/>
  <c r="AB105" i="3" s="1"/>
  <c r="AF105" i="3" s="1"/>
  <c r="BI105" i="3" s="1"/>
  <c r="AA106" i="3"/>
  <c r="AB106" i="3" s="1"/>
  <c r="AF106" i="3" s="1"/>
  <c r="BI106" i="3" s="1"/>
  <c r="AA107" i="3"/>
  <c r="AB107" i="3" s="1"/>
  <c r="AF107" i="3" s="1"/>
  <c r="BI107" i="3" s="1"/>
  <c r="AA109" i="3"/>
  <c r="AB109" i="3" s="1"/>
  <c r="AA110" i="3"/>
  <c r="AB110" i="3" s="1"/>
  <c r="AF110" i="3" s="1"/>
  <c r="BI110" i="3" s="1"/>
  <c r="AA98" i="3"/>
  <c r="AB98" i="3" s="1"/>
  <c r="AF98" i="3" s="1"/>
  <c r="BI98" i="3" s="1"/>
  <c r="AA99" i="3"/>
  <c r="AB99" i="3" s="1"/>
  <c r="AF99" i="3" s="1"/>
  <c r="BI99" i="3" s="1"/>
  <c r="AC99" i="3"/>
  <c r="AA100" i="3"/>
  <c r="AB100" i="3" s="1"/>
  <c r="AF100" i="3" s="1"/>
  <c r="BI100" i="3" s="1"/>
  <c r="AA101" i="3"/>
  <c r="AB101" i="3" s="1"/>
  <c r="AF101" i="3" s="1"/>
  <c r="BI101" i="3" s="1"/>
  <c r="AA102" i="3"/>
  <c r="AB102" i="3" s="1"/>
  <c r="AF102" i="3" s="1"/>
  <c r="BI102" i="3" s="1"/>
  <c r="AA82" i="3"/>
  <c r="AB82" i="3" s="1"/>
  <c r="AF82" i="3" s="1"/>
  <c r="BI82" i="3" s="1"/>
  <c r="AC82" i="3"/>
  <c r="AA84" i="3"/>
  <c r="AB84" i="3" s="1"/>
  <c r="AF84" i="3" s="1"/>
  <c r="BI84" i="3" s="1"/>
  <c r="AC84" i="3"/>
  <c r="AA85" i="3"/>
  <c r="AB85" i="3" s="1"/>
  <c r="AF85" i="3" s="1"/>
  <c r="BI85" i="3" s="1"/>
  <c r="AC85" i="3"/>
  <c r="AA86" i="3"/>
  <c r="AB86" i="3" s="1"/>
  <c r="AF86" i="3" s="1"/>
  <c r="BI86" i="3" s="1"/>
  <c r="AC86" i="3"/>
  <c r="AA87" i="3"/>
  <c r="AB87" i="3" s="1"/>
  <c r="AF87" i="3" s="1"/>
  <c r="BI87" i="3" s="1"/>
  <c r="AC87" i="3"/>
  <c r="AA88" i="3"/>
  <c r="AB88" i="3" s="1"/>
  <c r="AF88" i="3" s="1"/>
  <c r="BI88" i="3" s="1"/>
  <c r="AC88" i="3"/>
  <c r="AA89" i="3"/>
  <c r="AB89" i="3" s="1"/>
  <c r="AF89" i="3" s="1"/>
  <c r="BI89" i="3" s="1"/>
  <c r="AC89" i="3"/>
  <c r="AA90" i="3"/>
  <c r="AB90" i="3" s="1"/>
  <c r="AF90" i="3" s="1"/>
  <c r="BI90" i="3" s="1"/>
  <c r="AA91" i="3"/>
  <c r="AB91" i="3" s="1"/>
  <c r="AF91" i="3" s="1"/>
  <c r="BI91" i="3" s="1"/>
  <c r="AC91" i="3"/>
  <c r="AA93" i="3"/>
  <c r="AB93" i="3" s="1"/>
  <c r="AF93" i="3" s="1"/>
  <c r="BI93" i="3" s="1"/>
  <c r="AA94" i="3"/>
  <c r="AB94" i="3" s="1"/>
  <c r="AF94" i="3" s="1"/>
  <c r="BI94" i="3" s="1"/>
  <c r="AA95" i="3"/>
  <c r="AB95" i="3" s="1"/>
  <c r="AF95" i="3" s="1"/>
  <c r="BI95" i="3" s="1"/>
  <c r="AA96" i="3"/>
  <c r="AB96" i="3" s="1"/>
  <c r="AF96" i="3" s="1"/>
  <c r="BI96" i="3" s="1"/>
  <c r="AA97" i="3"/>
  <c r="AB97" i="3" s="1"/>
  <c r="AF97" i="3" s="1"/>
  <c r="BI97" i="3" s="1"/>
  <c r="AA81" i="3"/>
  <c r="AB81" i="3" s="1"/>
  <c r="AF81" i="3" s="1"/>
  <c r="BI81" i="3" s="1"/>
  <c r="AA79" i="3"/>
  <c r="AB79" i="3" s="1"/>
  <c r="AF79" i="3" s="1"/>
  <c r="BI79" i="3" s="1"/>
  <c r="AA80" i="3"/>
  <c r="AB80" i="3" s="1"/>
  <c r="AF80" i="3" s="1"/>
  <c r="BI80" i="3" s="1"/>
  <c r="AC80" i="3"/>
  <c r="AA78" i="3"/>
  <c r="AB78" i="3" s="1"/>
  <c r="AF78" i="3" s="1"/>
  <c r="BI78" i="3" s="1"/>
  <c r="AA76" i="3"/>
  <c r="AB76" i="3" s="1"/>
  <c r="AF76" i="3" s="1"/>
  <c r="BI76" i="3" s="1"/>
  <c r="AA75" i="3"/>
  <c r="AB75" i="3" s="1"/>
  <c r="AF75" i="3" s="1"/>
  <c r="BI75" i="3" s="1"/>
  <c r="AA71" i="3"/>
  <c r="AB71" i="3" s="1"/>
  <c r="AF71" i="3" s="1"/>
  <c r="BI71" i="3" s="1"/>
  <c r="AA72" i="3"/>
  <c r="AB72" i="3" s="1"/>
  <c r="AF72" i="3" s="1"/>
  <c r="BI72" i="3" s="1"/>
  <c r="AA73" i="3"/>
  <c r="AB73" i="3" s="1"/>
  <c r="AF73" i="3" s="1"/>
  <c r="BI73" i="3" s="1"/>
  <c r="AC76" i="3"/>
  <c r="AA77" i="3"/>
  <c r="AB77" i="3" s="1"/>
  <c r="AF77" i="3" s="1"/>
  <c r="BI77" i="3" s="1"/>
  <c r="AC77" i="3"/>
  <c r="AA67" i="3"/>
  <c r="AB67" i="3" s="1"/>
  <c r="AF67" i="3" s="1"/>
  <c r="BI67" i="3" s="1"/>
  <c r="AA68" i="3"/>
  <c r="AB68" i="3" s="1"/>
  <c r="AF68" i="3" s="1"/>
  <c r="BI68" i="3" s="1"/>
  <c r="AC68" i="3"/>
  <c r="AA69" i="3"/>
  <c r="AB69" i="3" s="1"/>
  <c r="AF69" i="3" s="1"/>
  <c r="BI69" i="3" s="1"/>
  <c r="AC69" i="3"/>
  <c r="AA70" i="3"/>
  <c r="AB70" i="3" s="1"/>
  <c r="AF70" i="3" s="1"/>
  <c r="BI70" i="3" s="1"/>
  <c r="AA59" i="3"/>
  <c r="AB59" i="3" s="1"/>
  <c r="AF59" i="3" s="1"/>
  <c r="BI59" i="3" s="1"/>
  <c r="AA57" i="3"/>
  <c r="AB57" i="3" s="1"/>
  <c r="AF57" i="3" s="1"/>
  <c r="BI57" i="3" s="1"/>
  <c r="AA58" i="3"/>
  <c r="AB58" i="3" s="1"/>
  <c r="AF58" i="3" s="1"/>
  <c r="BI58" i="3" s="1"/>
  <c r="AA60" i="3"/>
  <c r="AB60" i="3" s="1"/>
  <c r="AF60" i="3" s="1"/>
  <c r="BI60" i="3" s="1"/>
  <c r="AA61" i="3"/>
  <c r="AB61" i="3" s="1"/>
  <c r="AF61" i="3" s="1"/>
  <c r="BI61" i="3" s="1"/>
  <c r="AA63" i="3"/>
  <c r="AB63" i="3" s="1"/>
  <c r="AF63" i="3" s="1"/>
  <c r="BI63" i="3" s="1"/>
  <c r="AA64" i="3"/>
  <c r="AB64" i="3" s="1"/>
  <c r="AF64" i="3" s="1"/>
  <c r="BI64" i="3" s="1"/>
  <c r="AA65" i="3"/>
  <c r="AB65" i="3" s="1"/>
  <c r="AF65" i="3" s="1"/>
  <c r="BI65" i="3" s="1"/>
  <c r="AA66" i="3"/>
  <c r="AB66" i="3" s="1"/>
  <c r="AF66" i="3" s="1"/>
  <c r="BI66" i="3" s="1"/>
  <c r="AA53" i="3"/>
  <c r="AB53" i="3" s="1"/>
  <c r="AF53" i="3" s="1"/>
  <c r="BI53" i="3" s="1"/>
  <c r="AA52" i="3"/>
  <c r="AB52" i="3" s="1"/>
  <c r="AF52" i="3" s="1"/>
  <c r="BI52" i="3" s="1"/>
  <c r="AA54" i="3"/>
  <c r="AB54" i="3" s="1"/>
  <c r="AF54" i="3" s="1"/>
  <c r="BI54" i="3" s="1"/>
  <c r="AA55" i="3"/>
  <c r="AB55" i="3" s="1"/>
  <c r="AF55" i="3" s="1"/>
  <c r="BI55" i="3" s="1"/>
  <c r="AA56" i="3"/>
  <c r="AB56" i="3" s="1"/>
  <c r="AF56" i="3" s="1"/>
  <c r="BI56" i="3" s="1"/>
  <c r="AA43" i="3"/>
  <c r="AB43" i="3" s="1"/>
  <c r="AF43" i="3" s="1"/>
  <c r="BI43" i="3" s="1"/>
  <c r="AC43" i="3"/>
  <c r="AA44" i="3"/>
  <c r="AB44" i="3" s="1"/>
  <c r="AF44" i="3" s="1"/>
  <c r="BI44" i="3" s="1"/>
  <c r="AC44" i="3"/>
  <c r="AA45" i="3"/>
  <c r="AB45" i="3" s="1"/>
  <c r="AF45" i="3" s="1"/>
  <c r="BI45" i="3" s="1"/>
  <c r="AC45" i="3"/>
  <c r="AA49" i="3"/>
  <c r="AB49" i="3" s="1"/>
  <c r="AF49" i="3" s="1"/>
  <c r="BI49" i="3" s="1"/>
  <c r="AA50" i="3"/>
  <c r="AB50" i="3" s="1"/>
  <c r="AF50" i="3" s="1"/>
  <c r="BI50" i="3" s="1"/>
  <c r="AA51" i="3"/>
  <c r="AB51" i="3" s="1"/>
  <c r="AF51" i="3" s="1"/>
  <c r="BI51" i="3" s="1"/>
  <c r="AC176" i="3" l="1"/>
  <c r="AC171" i="3"/>
  <c r="AC189" i="3"/>
  <c r="AC180" i="3"/>
  <c r="AC175" i="3"/>
  <c r="AC170" i="3"/>
  <c r="AC165" i="3"/>
  <c r="AC161" i="3"/>
  <c r="AC188" i="3"/>
  <c r="AC183" i="3"/>
  <c r="AC192" i="3"/>
  <c r="AC169" i="3"/>
  <c r="AC186" i="3"/>
  <c r="AC177" i="3"/>
  <c r="AC163" i="3"/>
  <c r="AC190" i="3"/>
  <c r="AC181" i="3"/>
  <c r="AF5" i="3"/>
  <c r="BI5" i="3" s="1"/>
  <c r="BG5" i="3"/>
  <c r="AC74" i="3"/>
  <c r="AC191" i="3"/>
  <c r="AC187" i="3"/>
  <c r="AC184" i="3"/>
  <c r="AC178" i="3"/>
  <c r="AC174" i="3"/>
  <c r="AC173" i="3"/>
  <c r="AC166" i="3"/>
  <c r="AC160" i="3"/>
  <c r="AC168" i="3"/>
  <c r="AC159" i="3"/>
  <c r="AC158" i="3"/>
  <c r="AC109" i="3"/>
  <c r="AF109" i="3"/>
  <c r="BI109" i="3" s="1"/>
  <c r="AC121" i="3"/>
  <c r="AC119" i="3"/>
  <c r="AC58" i="3"/>
  <c r="AC5" i="3"/>
  <c r="AC6" i="16"/>
  <c r="BG12" i="16"/>
  <c r="AC7" i="16"/>
  <c r="AC10" i="16"/>
  <c r="BG9" i="16"/>
  <c r="BG5" i="16"/>
  <c r="AC8" i="16"/>
  <c r="BG11" i="16"/>
  <c r="BG45" i="3"/>
  <c r="AC64" i="3"/>
  <c r="AC70" i="3"/>
  <c r="AC100" i="3"/>
  <c r="AC117" i="3"/>
  <c r="BG138" i="3"/>
  <c r="BG134" i="3"/>
  <c r="BG130" i="3"/>
  <c r="BG146" i="3"/>
  <c r="BG142" i="3"/>
  <c r="AC54" i="3"/>
  <c r="AC65" i="3"/>
  <c r="AC59" i="3"/>
  <c r="AC71" i="3"/>
  <c r="AC78" i="3"/>
  <c r="AC94" i="3"/>
  <c r="BG88" i="3"/>
  <c r="BG84" i="3"/>
  <c r="BG98" i="3"/>
  <c r="AC103" i="3"/>
  <c r="AC118" i="3"/>
  <c r="BG127" i="3"/>
  <c r="BG123" i="3"/>
  <c r="BG155" i="3"/>
  <c r="BG177" i="3"/>
  <c r="BG173" i="3"/>
  <c r="BG169" i="3"/>
  <c r="BG165" i="3"/>
  <c r="BG161" i="3"/>
  <c r="BG194" i="3"/>
  <c r="BG190" i="3"/>
  <c r="BG186" i="3"/>
  <c r="BG182" i="3"/>
  <c r="BG180" i="3"/>
  <c r="AC50" i="3"/>
  <c r="AC56" i="3"/>
  <c r="AC53" i="3"/>
  <c r="AC63" i="3"/>
  <c r="BG58" i="3"/>
  <c r="AC67" i="3"/>
  <c r="AC73" i="3"/>
  <c r="BG74" i="3"/>
  <c r="BG80" i="3"/>
  <c r="BG96" i="3"/>
  <c r="BG89" i="3"/>
  <c r="BG87" i="3"/>
  <c r="BG85" i="3"/>
  <c r="BG82" i="3"/>
  <c r="AC105" i="3"/>
  <c r="AC116" i="3"/>
  <c r="BG128" i="3"/>
  <c r="BG126" i="3"/>
  <c r="BG124" i="3"/>
  <c r="BG122" i="3"/>
  <c r="BG120" i="3"/>
  <c r="BG156" i="3"/>
  <c r="BG154" i="3"/>
  <c r="BG152" i="3"/>
  <c r="BG150" i="3"/>
  <c r="BG176" i="3"/>
  <c r="BG174" i="3"/>
  <c r="BG172" i="3"/>
  <c r="BG170" i="3"/>
  <c r="BG168" i="3"/>
  <c r="BG166" i="3"/>
  <c r="BG164" i="3"/>
  <c r="BG162" i="3"/>
  <c r="BG160" i="3"/>
  <c r="BG158" i="3"/>
  <c r="BG193" i="3"/>
  <c r="BG191" i="3"/>
  <c r="BG189" i="3"/>
  <c r="BG187" i="3"/>
  <c r="BG185" i="3"/>
  <c r="BG183" i="3"/>
  <c r="BG181" i="3"/>
  <c r="BG179" i="3"/>
  <c r="BG83" i="3"/>
  <c r="AC51" i="3"/>
  <c r="BG43" i="3"/>
  <c r="AC52" i="3"/>
  <c r="BG68" i="3"/>
  <c r="AC75" i="3"/>
  <c r="AC93" i="3"/>
  <c r="BG110" i="3"/>
  <c r="AC106" i="3"/>
  <c r="BG114" i="3"/>
  <c r="BG112" i="3"/>
  <c r="BG140" i="3"/>
  <c r="BG136" i="3"/>
  <c r="BG132" i="3"/>
  <c r="BG148" i="3"/>
  <c r="BG144" i="3"/>
  <c r="BG62" i="3"/>
  <c r="BG60" i="3"/>
  <c r="BG77" i="3"/>
  <c r="AC81" i="3"/>
  <c r="AC90" i="3"/>
  <c r="BG86" i="3"/>
  <c r="AC101" i="3"/>
  <c r="AC107" i="3"/>
  <c r="BG129" i="3"/>
  <c r="BG125" i="3"/>
  <c r="BG121" i="3"/>
  <c r="AC157" i="3"/>
  <c r="BG153" i="3"/>
  <c r="BG151" i="3"/>
  <c r="BG175" i="3"/>
  <c r="BG171" i="3"/>
  <c r="BG167" i="3"/>
  <c r="BG163" i="3"/>
  <c r="BG159" i="3"/>
  <c r="BG192" i="3"/>
  <c r="BG188" i="3"/>
  <c r="BG184" i="3"/>
  <c r="BG178" i="3"/>
  <c r="AC49" i="3"/>
  <c r="BG44" i="3"/>
  <c r="AC55" i="3"/>
  <c r="AC66" i="3"/>
  <c r="AC61" i="3"/>
  <c r="AC57" i="3"/>
  <c r="BG69" i="3"/>
  <c r="AC72" i="3"/>
  <c r="BG76" i="3"/>
  <c r="BG79" i="3"/>
  <c r="AC95" i="3"/>
  <c r="BG91" i="3"/>
  <c r="AC102" i="3"/>
  <c r="BG99" i="3"/>
  <c r="BG109" i="3"/>
  <c r="AC104" i="3"/>
  <c r="BG115" i="3"/>
  <c r="BG113" i="3"/>
  <c r="BG111" i="3"/>
  <c r="BG139" i="3"/>
  <c r="BG137" i="3"/>
  <c r="BG135" i="3"/>
  <c r="BG133" i="3"/>
  <c r="BG131" i="3"/>
  <c r="BG149" i="3"/>
  <c r="BG147" i="3"/>
  <c r="BG145" i="3"/>
  <c r="BG143" i="3"/>
  <c r="BG141" i="3"/>
  <c r="AC92" i="3"/>
  <c r="BG119" i="3"/>
  <c r="BG6" i="16"/>
  <c r="BG7" i="16"/>
  <c r="BG8" i="16"/>
  <c r="BG10" i="16"/>
  <c r="AC79" i="3"/>
  <c r="AC96" i="3"/>
  <c r="BG56" i="3"/>
  <c r="BG93" i="3"/>
  <c r="BG107" i="3"/>
  <c r="BG100" i="3"/>
  <c r="BG104" i="3"/>
  <c r="BG71" i="3"/>
  <c r="AC108" i="3"/>
  <c r="BG108" i="3"/>
  <c r="BG103" i="3"/>
  <c r="BG116" i="3"/>
  <c r="BG94" i="3"/>
  <c r="BG90" i="3"/>
  <c r="BG61" i="3"/>
  <c r="BG50" i="3"/>
  <c r="AC110" i="3"/>
  <c r="BG157" i="3"/>
  <c r="BG117" i="3"/>
  <c r="BG105" i="3"/>
  <c r="BG101" i="3"/>
  <c r="BG95" i="3"/>
  <c r="BG75" i="3"/>
  <c r="BG63" i="3"/>
  <c r="BG52" i="3"/>
  <c r="BG81" i="3"/>
  <c r="BG118" i="3"/>
  <c r="BG106" i="3"/>
  <c r="BG102" i="3"/>
  <c r="BG92" i="3"/>
  <c r="BG67" i="3"/>
  <c r="BG55" i="3"/>
  <c r="BG72" i="3"/>
  <c r="BG73" i="3"/>
  <c r="BG65" i="3"/>
  <c r="BG53" i="3"/>
  <c r="BG78" i="3"/>
  <c r="BG70" i="3"/>
  <c r="BG66" i="3"/>
  <c r="BG59" i="3"/>
  <c r="BG54" i="3"/>
  <c r="BG49" i="3"/>
  <c r="AC98" i="3"/>
  <c r="AC97" i="3"/>
  <c r="BG97" i="3"/>
  <c r="AC83" i="3"/>
  <c r="BG64" i="3"/>
  <c r="AC62" i="3"/>
  <c r="AC60" i="3"/>
  <c r="BG57" i="3"/>
  <c r="BG51" i="3"/>
  <c r="AA28" i="3"/>
  <c r="AB28" i="3" s="1"/>
  <c r="AF28" i="3" s="1"/>
  <c r="BI28" i="3" s="1"/>
  <c r="AA29" i="3"/>
  <c r="AB29" i="3" s="1"/>
  <c r="AF29" i="3" s="1"/>
  <c r="BI29" i="3" s="1"/>
  <c r="AA30" i="3"/>
  <c r="AB30" i="3" s="1"/>
  <c r="AF30" i="3" s="1"/>
  <c r="BI30" i="3" s="1"/>
  <c r="AA31" i="3"/>
  <c r="AB31" i="3" s="1"/>
  <c r="AF31" i="3" s="1"/>
  <c r="BI31" i="3" s="1"/>
  <c r="AA32" i="3"/>
  <c r="AB32" i="3" s="1"/>
  <c r="AF32" i="3" s="1"/>
  <c r="BI32" i="3" s="1"/>
  <c r="AA33" i="3"/>
  <c r="AB33" i="3" s="1"/>
  <c r="AF33" i="3" s="1"/>
  <c r="BI33" i="3" s="1"/>
  <c r="AA34" i="3"/>
  <c r="AB34" i="3" s="1"/>
  <c r="AF34" i="3" s="1"/>
  <c r="BI34" i="3" s="1"/>
  <c r="AA35" i="3"/>
  <c r="AB35" i="3" s="1"/>
  <c r="AF35" i="3" s="1"/>
  <c r="BI35" i="3" s="1"/>
  <c r="AA36" i="3"/>
  <c r="AB36" i="3" s="1"/>
  <c r="AF36" i="3" s="1"/>
  <c r="BI36" i="3" s="1"/>
  <c r="AA37" i="3"/>
  <c r="AB37" i="3" s="1"/>
  <c r="AF37" i="3" s="1"/>
  <c r="BI37" i="3" s="1"/>
  <c r="AA38" i="3"/>
  <c r="AB38" i="3" s="1"/>
  <c r="AF38" i="3" s="1"/>
  <c r="BI38" i="3" s="1"/>
  <c r="AA39" i="3"/>
  <c r="AB39" i="3" s="1"/>
  <c r="AF39" i="3" s="1"/>
  <c r="BI39" i="3" s="1"/>
  <c r="AA40" i="3"/>
  <c r="AB40" i="3" s="1"/>
  <c r="AF40" i="3" s="1"/>
  <c r="BI40" i="3" s="1"/>
  <c r="AA41" i="3"/>
  <c r="AB41" i="3" s="1"/>
  <c r="AF41" i="3" s="1"/>
  <c r="BI41" i="3" s="1"/>
  <c r="AA42" i="3"/>
  <c r="AB42" i="3" s="1"/>
  <c r="AF42" i="3" s="1"/>
  <c r="BI42" i="3" s="1"/>
  <c r="AA27" i="3"/>
  <c r="AB27" i="3" s="1"/>
  <c r="AF27" i="3" s="1"/>
  <c r="BI27" i="3" s="1"/>
  <c r="AA26" i="3"/>
  <c r="AB26" i="3" s="1"/>
  <c r="AF26" i="3" s="1"/>
  <c r="BI26" i="3" s="1"/>
  <c r="AA25" i="3"/>
  <c r="AB25" i="3" s="1"/>
  <c r="AF25" i="3" s="1"/>
  <c r="BI25" i="3" s="1"/>
  <c r="AA24" i="3"/>
  <c r="AB24" i="3" s="1"/>
  <c r="AF24" i="3" s="1"/>
  <c r="BI24" i="3" s="1"/>
  <c r="AA23" i="3"/>
  <c r="AB23" i="3" s="1"/>
  <c r="AF23" i="3" s="1"/>
  <c r="BI23" i="3" s="1"/>
  <c r="AA22" i="3"/>
  <c r="AB22" i="3" s="1"/>
  <c r="AF22" i="3" s="1"/>
  <c r="BI22" i="3" s="1"/>
  <c r="AA18" i="3"/>
  <c r="AA12" i="3"/>
  <c r="AC23" i="3" l="1"/>
  <c r="BG23" i="3"/>
  <c r="AC39" i="3"/>
  <c r="BG39" i="3"/>
  <c r="AC26" i="3"/>
  <c r="BG26" i="3"/>
  <c r="AC36" i="3"/>
  <c r="BG36" i="3"/>
  <c r="AC25" i="3"/>
  <c r="BG25" i="3"/>
  <c r="AC41" i="3"/>
  <c r="BG41" i="3"/>
  <c r="AC33" i="3"/>
  <c r="BG33" i="3"/>
  <c r="AC29" i="3"/>
  <c r="BG29" i="3"/>
  <c r="AC27" i="3"/>
  <c r="BG27" i="3"/>
  <c r="AC35" i="3"/>
  <c r="BG35" i="3"/>
  <c r="AC22" i="3"/>
  <c r="BG22" i="3"/>
  <c r="AC40" i="3"/>
  <c r="BG40" i="3"/>
  <c r="AC24" i="3"/>
  <c r="BG24" i="3"/>
  <c r="AC34" i="3"/>
  <c r="BG34" i="3"/>
  <c r="AC42" i="3"/>
  <c r="BG42" i="3"/>
  <c r="AC38" i="3"/>
  <c r="BG38" i="3"/>
  <c r="AC37" i="3"/>
  <c r="BG37" i="3"/>
  <c r="AC32" i="3"/>
  <c r="BG32" i="3"/>
  <c r="AC31" i="3"/>
  <c r="BG31" i="3"/>
  <c r="AC30" i="3"/>
  <c r="BG30" i="3"/>
  <c r="AC28" i="3"/>
  <c r="BG28" i="3"/>
  <c r="AA8" i="3"/>
  <c r="AB8" i="3" s="1"/>
  <c r="AF8" i="3" s="1"/>
  <c r="BI8" i="3" s="1"/>
  <c r="AA9" i="3"/>
  <c r="AB9" i="3" s="1"/>
  <c r="AF9" i="3" s="1"/>
  <c r="BI9" i="3" s="1"/>
  <c r="AA10" i="3"/>
  <c r="AB10" i="3" s="1"/>
  <c r="AF10" i="3" s="1"/>
  <c r="BI10" i="3" s="1"/>
  <c r="AA11" i="3"/>
  <c r="AB11" i="3" s="1"/>
  <c r="AF11" i="3" s="1"/>
  <c r="BI11" i="3" s="1"/>
  <c r="AB12" i="3"/>
  <c r="AF12" i="3" s="1"/>
  <c r="BI12" i="3" s="1"/>
  <c r="AA13" i="3"/>
  <c r="AB13" i="3" s="1"/>
  <c r="AF13" i="3" s="1"/>
  <c r="BI13" i="3" s="1"/>
  <c r="AA14" i="3"/>
  <c r="AB14" i="3" s="1"/>
  <c r="AF14" i="3" s="1"/>
  <c r="BI14" i="3" s="1"/>
  <c r="AA15" i="3"/>
  <c r="AB15" i="3" s="1"/>
  <c r="AF15" i="3" s="1"/>
  <c r="BI15" i="3" s="1"/>
  <c r="AA16" i="3"/>
  <c r="AB16" i="3" s="1"/>
  <c r="AF16" i="3" s="1"/>
  <c r="BI16" i="3" s="1"/>
  <c r="AA17" i="3"/>
  <c r="AB17" i="3" s="1"/>
  <c r="AF17" i="3" s="1"/>
  <c r="BI17" i="3" s="1"/>
  <c r="AB18" i="3"/>
  <c r="AF18" i="3" s="1"/>
  <c r="BI18" i="3" s="1"/>
  <c r="AA19" i="3"/>
  <c r="AB19" i="3" s="1"/>
  <c r="AF19" i="3" s="1"/>
  <c r="BI19" i="3" s="1"/>
  <c r="AA20" i="3"/>
  <c r="AB20" i="3" s="1"/>
  <c r="AF20" i="3" s="1"/>
  <c r="BI20" i="3" s="1"/>
  <c r="AA21" i="3"/>
  <c r="AB21" i="3" s="1"/>
  <c r="AF21" i="3" s="1"/>
  <c r="BI21" i="3" s="1"/>
  <c r="AA7" i="3"/>
  <c r="AB7" i="3" s="1"/>
  <c r="AF7" i="3" s="1"/>
  <c r="BI7" i="3" s="1"/>
  <c r="BG7" i="3" l="1"/>
  <c r="AC20" i="3"/>
  <c r="BG20" i="3"/>
  <c r="AC8" i="3"/>
  <c r="BG8" i="3"/>
  <c r="AC21" i="3"/>
  <c r="BG21" i="3"/>
  <c r="AC13" i="3"/>
  <c r="BG13" i="3"/>
  <c r="AC7" i="3"/>
  <c r="AC18" i="3"/>
  <c r="BG18" i="3"/>
  <c r="AC14" i="3"/>
  <c r="BG14" i="3"/>
  <c r="AC10" i="3"/>
  <c r="BG10" i="3"/>
  <c r="AC16" i="3"/>
  <c r="BG16" i="3"/>
  <c r="AC12" i="3"/>
  <c r="BG12" i="3"/>
  <c r="AC17" i="3"/>
  <c r="BG17" i="3"/>
  <c r="AC9" i="3"/>
  <c r="BG9" i="3"/>
  <c r="AC19" i="3"/>
  <c r="BG19" i="3"/>
  <c r="AC15" i="3"/>
  <c r="BG15" i="3"/>
  <c r="AC11" i="3"/>
  <c r="BG11" i="3"/>
  <c r="AA6" i="3"/>
  <c r="AB6" i="3" s="1"/>
  <c r="AF6" i="3" s="1"/>
  <c r="BI6" i="3" s="1"/>
  <c r="BB6" i="3"/>
  <c r="BC6" i="3" s="1"/>
  <c r="BD6" i="3" s="1"/>
  <c r="AS6" i="3"/>
  <c r="AT6" i="3" s="1"/>
  <c r="AU6" i="3" s="1"/>
  <c r="AJ6" i="3"/>
  <c r="AK6" i="3" s="1"/>
  <c r="AL6" i="3" s="1"/>
  <c r="AJ5" i="3"/>
  <c r="BG6" i="3" l="1"/>
  <c r="AC6" i="3"/>
  <c r="AS5" i="3"/>
  <c r="AT5" i="3" s="1"/>
  <c r="AU5" i="3" s="1"/>
  <c r="BB5" i="3"/>
  <c r="BC5" i="3" s="1"/>
  <c r="BD5" i="3" s="1"/>
  <c r="AK5" i="3" l="1"/>
  <c r="AL5" i="3" s="1"/>
</calcChain>
</file>

<file path=xl/sharedStrings.xml><?xml version="1.0" encoding="utf-8"?>
<sst xmlns="http://schemas.openxmlformats.org/spreadsheetml/2006/main" count="4855" uniqueCount="889">
  <si>
    <t>IDENTIFICACIÓN DEL HALLAZGO</t>
  </si>
  <si>
    <t>ESTABLECIMIENTO ACCIONES DE MEJORA</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</si>
  <si>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</si>
  <si>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</si>
  <si>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</si>
  <si>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</si>
  <si>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</si>
  <si>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</si>
  <si>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</si>
  <si>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</si>
  <si>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</si>
  <si>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</si>
  <si>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</si>
  <si>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</si>
  <si>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</si>
  <si>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</si>
  <si>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</si>
  <si>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</si>
  <si>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</si>
  <si>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</si>
  <si>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</si>
  <si>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</si>
  <si>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</si>
  <si>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</si>
  <si>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2.Evidencias o soportes ejecución acción de mejora</t>
  </si>
  <si>
    <t>2.Actividades realizadas  a la fecha</t>
  </si>
  <si>
    <t>2.Resultado del indicador</t>
  </si>
  <si>
    <t>2.Alerta</t>
  </si>
  <si>
    <t>2.Analisis - Seguimiento OCI4</t>
  </si>
  <si>
    <t>2.Auditor que realizó el seguimiento</t>
  </si>
  <si>
    <t>3.Fecha seguimiento</t>
  </si>
  <si>
    <t>3.Evidencias o soportes ejecución acción de mejora</t>
  </si>
  <si>
    <t>3.Actividades realizadas  a la fecha</t>
  </si>
  <si>
    <t>3.Resultado del indicador</t>
  </si>
  <si>
    <t>3.Alerta</t>
  </si>
  <si>
    <t>3.Analisis - Seguimiento OCI4</t>
  </si>
  <si>
    <t>3.Auditor que realizó el seguimiento</t>
  </si>
  <si>
    <t>4.Fecha seguimiento</t>
  </si>
  <si>
    <t>4.Evidencias o soportes ejecución acción de mejora</t>
  </si>
  <si>
    <t>4.Actividades realizadas  a la fecha</t>
  </si>
  <si>
    <t>4.Resultado del indicador</t>
  </si>
  <si>
    <t>4.Alerta</t>
  </si>
  <si>
    <t>4.Analisis - Seguimiento OCI4</t>
  </si>
  <si>
    <t>4.Auditor que realizó el seguimiento</t>
  </si>
  <si>
    <t>Estado de la acción</t>
  </si>
  <si>
    <t>Auditor que da cumplimiento a la acción</t>
  </si>
  <si>
    <t>Cierre Hallazgo</t>
  </si>
  <si>
    <t>Auditor que cierra el hallazgo</t>
  </si>
  <si>
    <t>Soporte que evidencia que el ente externo cerró el hallazgo</t>
  </si>
  <si>
    <t>Detalle de actividades para ejecutar la acción</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</si>
  <si>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</si>
  <si>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</si>
  <si>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</si>
  <si>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</si>
  <si>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</si>
  <si>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</si>
  <si>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</si>
  <si>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</si>
  <si>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</si>
  <si>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</si>
  <si>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</si>
  <si>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</si>
  <si>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</si>
  <si>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</si>
  <si>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</si>
  <si>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</si>
  <si>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</si>
  <si>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</si>
  <si>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</si>
  <si>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Correctiva</t>
  </si>
  <si>
    <t>Unidad de Medida</t>
  </si>
  <si>
    <t>Cantidad Unidad de Medida</t>
  </si>
  <si>
    <t>Secretaria General</t>
  </si>
  <si>
    <t>2. 25% avance en ejecución de la meta</t>
  </si>
  <si>
    <t>3. 50% avance en ejecución de la meta</t>
  </si>
  <si>
    <t>4. 75% avance en ejecución de la meta</t>
  </si>
  <si>
    <t>4. 100% avance en ejecución de la meta</t>
  </si>
  <si>
    <t>2. Fecha seguimiento</t>
  </si>
  <si>
    <t xml:space="preserve">La estructura del Manual de Contratación, es dispersa, de una parte están las disposiciones de la Resolución 000112 de 2014 que aún siguen vigentes, (sin que haya claridad respecto de cuáles son las disposiciones que siguen vigentes); de otra parte, las modificaciones incorporadas con la Resolución 000007 de 2018, y la Normas Complementarias, aprobadas con ésta misma Resolución. </t>
  </si>
  <si>
    <t>Revisado el Manual de Contratación y sus Normas complementarias, se plantean observaciones en relación con diferentes aspectos, ver  detalle numeral 3 observación N°1</t>
  </si>
  <si>
    <t>Ausencia de proceso unificado para la gestión contractual; ver detalle en observación N°2</t>
  </si>
  <si>
    <t>Ni en el procedimiento “Contratación por invitación (abierta- directa-privada)” ni en el de “Seguimiento Contractual” se prevé ninguna actividad relacionada con la designación del supervisor</t>
  </si>
  <si>
    <r>
      <t xml:space="preserve"> En la etapa de ejecución del contrato, el procedimiento </t>
    </r>
    <r>
      <rPr>
        <i/>
        <sz val="9"/>
        <color indexed="8"/>
        <rFont val="Arial"/>
        <family val="2"/>
      </rPr>
      <t>“Seguimiento Contractual”</t>
    </r>
    <r>
      <rPr>
        <sz val="9"/>
        <color indexed="8"/>
        <rFont val="Arial"/>
        <family val="2"/>
      </rPr>
      <t>, inicia con la recepción del contrato y los documentos de legalización; dentro del Manual de Contratación no se encuentra definido el concepto de "documentos de legalización", ni se , establece cuales son dichos documentos. El Manual solo hace referencia  a los requisitos de perfeccionamiento y ejecución. Tampoco se prevé ninguna actividad, orientada al requerimiento al contratista y/o el reporte al Ordenador del gasto, por parte del supervisor, en caso de identificar situaciones de incumplimiento de las obligaciones contractuales.</t>
    </r>
  </si>
  <si>
    <r>
      <t>En la etapa pos contractual, salvo la mención en el procedimiento “Seguimiento Contractual”, actividad 8</t>
    </r>
    <r>
      <rPr>
        <i/>
        <sz val="9"/>
        <color indexed="8"/>
        <rFont val="Arial"/>
        <family val="2"/>
      </rPr>
      <t>“Solicitar la liquidación del contrato”</t>
    </r>
    <r>
      <rPr>
        <sz val="9"/>
        <color indexed="8"/>
        <rFont val="Arial"/>
        <family val="2"/>
      </rPr>
      <t>, no se identifica ningún procedimiento relativo al trámite previsto para la liquidación de los contratos.</t>
    </r>
  </si>
  <si>
    <t>Respecto de los Contratos Atípicos de Distribución; en el Manual de Procesos y Procedimiento de la entidad, no se encuentra documentado un procedimiento que defina la forma como se tramita las diferentes etapas del ciclo contractual en éste tipo de contratos.</t>
  </si>
  <si>
    <t>Revisado el organigrama y las disposiciones que definen la estructura de la entidad (Res 003 2006, Acuerdo 003 2008 Acuerdo 005 2015, publicadas en la página web, no se identifica ninguna instancia o dependencia que tenga formalmente a su cargo, la responsabilidad frente al direccionamiento de la gestión contractual.</t>
  </si>
  <si>
    <t>En relación con la gestión de los riesgos del proceso, se ifentifican las siguientes deficiencias : 
-Falta de identificación de los riesgos operativos del proceso de Gestión de Bines y Servicios relacionados con los procedimientos vinculados a la gestión contractual.
-La información de riesgos de corrupción publicada en la página web de la entidad en el apartado mapa de riesgos de corrupción / mapa de riesgos 2018, y la que se encuentra en la Carpeta Pública de Planeación Estratégica/Gestión de Riesgos/ Matriz de Riesgos 2018 Gestión de BYS.
-La identificación de los riesgos de corrupción es deficiente; no atiende los criteriso definis en la Guía para la administración del riesgo y el diseño de controles en entidades públicas</t>
  </si>
  <si>
    <t xml:space="preserve">Los controles previstos para la mitigación de los riesgos identificados, presentan deficiencias en su diseño, en efecto, los mismos no incorporan de manera integral los elementos básicos que debe identificar el control a saber : i) Definir el responsable de llevar a cabo la actividad de control.  ii) Establecer la periodicidad definida para su ejecución. iii) Indicar cuál es el propósito del control. iv) Establecer el cómo se realiza la actividad de control.  v) Indicar qué pasa con las observaciones o desviaciones resultantes de ejecutar el control y vi) Dejar evidencia de la ejecución del control. La existencia de estas brechas, puede dar lugar a una exposición al riesgo, que podría considerarse como inaceptable. </t>
  </si>
  <si>
    <t>.  Falta de consistencia entre los instrumentos de soporte del proceso; en efecto, el Manual de Contratación clasifica la actividad contractual de acuerdo con las modalidades de contratación (Licitación pública, invitación abierta, invitación privada, invitación directa, contrato atípico de distribución ); por su parte, las Tablas de Retención correspondientes a la gestión contractual, se encuentran estructuradas, con base en el objeto del contrato (contrato de prestación de servicios, contrato de suministros, contrato de concesión, contrato de compraventa, contrato distribuidor, contrato arrendamiento, contrato comodato, contrato de seguros, hoja de vida distribuidor)</t>
  </si>
  <si>
    <t>Deficiencias en la planeación de la contratación relacionadas con:
-La publicación del PAA; no es posible verificar, con base en la información publicada, si los 21 contratos suscritos entre el 9 y el 26 de enero de 2018, se encontraban incorporados en el Plan Anual de Adquisiciones 2018.
-La información disponible, no permite establecer cuáles fueron los ajustes autorizados a lo largo de la vigencia; de manera tal que sea posible verificar, en cada momento, si un determinado contrato se encontraba debidamente amparado dentro del Plan Anual de Adquisiciones, al momento de sus suscripción.
-Ineficacia del PAA como instrumento de control para la transparencia en la gestión contractual</t>
  </si>
  <si>
    <t xml:space="preserve">Se identifican deficiencias relacionadas con los estudios de mercado y los estudios previos; en los expedientes observados, se encuentra el documento "Estudio de Conveniencia y Oportunidad, el cual no incorpora información sobre estudio de mercado, o análisis de precios, para determinar el valor de la contratación. De igual forma se identifican vacíos relacionados con la   revisión de antecedentes de procuraduría, CGR, policía  y Listas restrictivas. 
</t>
  </si>
  <si>
    <t>Inconsistencia en los tiempos utilizados para el desarrollo de la fase precontractual; se identificaron casos en los que en un solo día, se expidió el CDP, se realizó el estudio de conveniencia, se elaboraron los pliegos de condiciones, se cursaron las invitaciones a los oferentes, se recibieron las propuestas, se evaluaron las propuestas y se suscribió el contrato.</t>
  </si>
  <si>
    <t>Se identifican vacíos y falta de consistencia y homogeneidad en cuanto a  la organización de los expedientes.</t>
  </si>
  <si>
    <t>Falencias en los controles relacionados con la etapa de ejecución contractual que afectan el cumplimiento de los propósitos del sistema de control interno; implica la exposición a la eventual materialización del riesgo RGC-19 "Inadecuada supervisión de contratos", lo que puede dar lugar al incumplimiento contractual, a la iniciación de procesos disciplinarios, a generar perjuicios económicos para la entidad, al desgaste administrativo y a la iniciación de procesos jurídicos
. Deficiencias en la gestión de garantías
. Debilidades en la supervisión de los contratos
. Deficiencias en la documentación de la supervisión</t>
  </si>
  <si>
    <t>Deficiencias en la documentación del proceso, especialmente, en relación con la designación de los supervisores y la entrega a los mismos de la información necesaria para el desarrollo de sus funciones.</t>
  </si>
  <si>
    <t xml:space="preserve">Falta de precisión en el artículo correspondiente a las vigencias y a las normas derogadas </t>
  </si>
  <si>
    <t>Dentro de la Estructura de la Empresa no está contemplado un proceso de Gestión Contractual, ni un área independiente que lo contenga. Obedece  a un proceso institucional transversal</t>
  </si>
  <si>
    <t>Ausencia documentada de actividad relacionada con a designación de la supervisón</t>
  </si>
  <si>
    <t>Ausencia de definición en el procedimiento “Seguimiento Contractual” de los documentos de legalización y perfeccionamiento del contrato, así como actividad o actividades relacionadas con el reporte de los incumplimiento de los contratistas</t>
  </si>
  <si>
    <t>Ausencia de Procedimiento de liquidación del contrato</t>
  </si>
  <si>
    <t>Ausencia de Procedimiento para los Contratos Atípicos de Distribución</t>
  </si>
  <si>
    <r>
      <t xml:space="preserve">Ausencia de identificación en el </t>
    </r>
    <r>
      <rPr>
        <sz val="9"/>
        <color indexed="10"/>
        <rFont val="Arial"/>
        <family val="2"/>
      </rPr>
      <t xml:space="preserve">cronograma </t>
    </r>
    <r>
      <rPr>
        <sz val="9"/>
        <color indexed="8"/>
        <rFont val="Arial"/>
        <family val="2"/>
      </rPr>
      <t>de dependnecia o área encargada de la gestión contractual.</t>
    </r>
  </si>
  <si>
    <t>Ausencia de lineamientos para idenficaciòn de riesgos en materia de contratación</t>
  </si>
  <si>
    <t>Falta de actualización de las tablas de retención conforme al Manual de Contratación</t>
  </si>
  <si>
    <t xml:space="preserve">Deficiencias en la publicación, modificación y actualización del PAA </t>
  </si>
  <si>
    <t xml:space="preserve">1. Ausencia de lineamientos que definan el contenido del estudio de mercado
2. Posible  incumplimiento por parte de los responsables  de las actividades de verificación de requisitos habilitante jurídicos concretamente la revisión de antecedentes de procuraduría, CGR, policía  y Listas restrictivas.  </t>
  </si>
  <si>
    <t>Debilidad en el cumplimiento de los principios de planeación de la contratación.</t>
  </si>
  <si>
    <t>Ausencia de documento formal a travès del cual se designe la supervisión y se señalen los criteros mínimos para la ejecución de dicha labor.</t>
  </si>
  <si>
    <t>Ausencia de criterios para la organización de expedientes contractuales.</t>
  </si>
  <si>
    <t>Deficiencias en la gestión de garantías
.Debilidades en la supervisión de los contratos
 Deficiencias en la documentación de la supervisión</t>
  </si>
  <si>
    <t>Revisar, analizar y modificar el  Manual de Contratación en la parte pertinente a la vigencia y derogatoria expresa de disposiciones no vigentes</t>
  </si>
  <si>
    <t>Revisar, analizar y ajustar en lo pertinente el Manual de Contratación de acuerdo a las observaciones efectuadas por la OCI y respuestas dada por la Secretaría General</t>
  </si>
  <si>
    <t>Realizar reunión con el área de Planeación y analizar la viabiliad de elaborar un proceso unificado de gestión contractual que se incorpore a la estructura de la Lotería</t>
  </si>
  <si>
    <t>Modificar los procedimientos de Contratación por invitación (abierta- directa-privada)” y “Seguimiento Contractual” incluyendo la actividad de designacón de supervisión</t>
  </si>
  <si>
    <t>Modificar el procedimiento “Seguimiento Contractual” inlcluyendo los documentos o requisitos de legalización y perfeccionamiento del contrato, así como evaluar la pertinencia de incluir actividad o actividades relacionadas con el reporte de los incumplimiento de los contratistas que no estén previstas en otro acto administrativo vigente</t>
  </si>
  <si>
    <t xml:space="preserve">Estudiar la viabilidad de incorporar actividades referentes a la liquidación de contratos en el proceso unificado de gestión contractual o en procedimiento diferente </t>
  </si>
  <si>
    <t>Realizar el proyecto de procedimiento para los Contratos Atípicos de Distribución</t>
  </si>
  <si>
    <t xml:space="preserve">Realizar  reunión con el área de Planeación para analizar la posibilidad de incluir dentro del organigrama la responsabilidad de la ejecución de la gestión contractual </t>
  </si>
  <si>
    <t>Establecer los lineamientos a travès de un instructivo para la definición de riesgos en la actividad contractual</t>
  </si>
  <si>
    <t>Actualizar las tablas de retención documental conforme lo establecen las normas legales.</t>
  </si>
  <si>
    <t xml:space="preserve">Circularizar a los responsables de la planeación de la contración así como los responsables de la elaboración y modificación y publicación del de PAA, las  directrices sobre la materia </t>
  </si>
  <si>
    <t>1. Proyectar documento en el que se especifique la información que deben contener los estudios previos, respecto del estudio de mercado. 
2. Realizar circular o memorando  sobre la obligación de revisar la documentación relacionada con la verificación de antecedentes de procuraduría, CGR, policía  y Listas restrictivas.           Respecto a estos numerales se evaluará la posibilidad de incorporar estas observaciones en la modificación que se hará al Manual de Contratación</t>
  </si>
  <si>
    <t xml:space="preserve">Se propondra incluir en la modicacion del Manual de Contratación, la inclusión de cronogramas en los pliegos de condiciones, en especial para aquellos procesos direrentes a la contratación directa. Asi mismo, socializar y sensibilizar sobre el princio de la planeación de la contración </t>
  </si>
  <si>
    <t xml:space="preserve">Elaborar documento de designación de supervisión en el que se cite suscintamente  la normatividad interna reguladora de la materia  </t>
  </si>
  <si>
    <t>Realizar reunión con el área que tenga a cargo la Gestión Documental, con el fin de establecer los criterios para la organización de los expedientes contractuales.</t>
  </si>
  <si>
    <t xml:space="preserve">Realizar una capacitación a los supervisores de los contratos respecto a las obligaciones y responsabilidades de la actividad de supervisión de contratos. Expedición de circular para supervisores. </t>
  </si>
  <si>
    <t>Modificación al Manual de contratación</t>
  </si>
  <si>
    <t>Acta Reunión con Planeación.</t>
  </si>
  <si>
    <t xml:space="preserve">Modificación procedimientos de Contratación por invitación (abierta- directa-privada)” y “Seguimiento Contractual” </t>
  </si>
  <si>
    <t>Modificación procedimiento “Seguimiento Contractual” en las partes que se consideren pertinentes</t>
  </si>
  <si>
    <r>
      <rPr>
        <sz val="9"/>
        <color indexed="10"/>
        <rFont val="Arial"/>
        <family val="2"/>
      </rPr>
      <t xml:space="preserve">Proyecto de documento </t>
    </r>
    <r>
      <rPr>
        <sz val="9"/>
        <color indexed="8"/>
        <rFont val="Arial"/>
        <family val="2"/>
      </rPr>
      <t>modificatorio</t>
    </r>
  </si>
  <si>
    <r>
      <rPr>
        <sz val="9"/>
        <color indexed="10"/>
        <rFont val="Arial"/>
        <family val="2"/>
      </rPr>
      <t>Proyecto de procedimiento</t>
    </r>
    <r>
      <rPr>
        <sz val="9"/>
        <color indexed="8"/>
        <rFont val="Arial"/>
        <family val="2"/>
      </rPr>
      <t xml:space="preserve"> para los Contratos Atípicos de Distribución</t>
    </r>
  </si>
  <si>
    <t>Acta de Reunión con Planeación.</t>
  </si>
  <si>
    <r>
      <rPr>
        <sz val="9"/>
        <color indexed="10"/>
        <rFont val="Arial"/>
        <family val="2"/>
      </rPr>
      <t>Proyecto de Instructivo</t>
    </r>
    <r>
      <rPr>
        <sz val="9"/>
        <color indexed="8"/>
        <rFont val="Arial"/>
        <family val="2"/>
      </rPr>
      <t xml:space="preserve"> que establezcan los lineamientos para la definición de riesgos en la actividad contractual</t>
    </r>
  </si>
  <si>
    <r>
      <rPr>
        <sz val="9"/>
        <color indexed="10"/>
        <rFont val="Arial"/>
        <family val="2"/>
      </rPr>
      <t xml:space="preserve">proyecto </t>
    </r>
    <r>
      <rPr>
        <sz val="9"/>
        <color indexed="8"/>
        <rFont val="Arial"/>
        <family val="2"/>
      </rPr>
      <t>de tablas de retención actualizadas</t>
    </r>
  </si>
  <si>
    <r>
      <rPr>
        <sz val="9"/>
        <color indexed="10"/>
        <rFont val="Arial"/>
        <family val="2"/>
      </rPr>
      <t>Proyecto de documento- directriz</t>
    </r>
    <r>
      <rPr>
        <sz val="9"/>
        <color indexed="8"/>
        <rFont val="Arial"/>
        <family val="2"/>
      </rPr>
      <t xml:space="preserve"> </t>
    </r>
  </si>
  <si>
    <t>1. Directriz y/o modificación del Manual de Contratación
2. Circular Interna</t>
  </si>
  <si>
    <r>
      <t xml:space="preserve">1. Modificación al Manual de Contratación. </t>
    </r>
    <r>
      <rPr>
        <sz val="9"/>
        <color indexed="10"/>
        <rFont val="Arial"/>
        <family val="2"/>
      </rPr>
      <t>2. Capacitación</t>
    </r>
    <r>
      <rPr>
        <sz val="9"/>
        <color indexed="8"/>
        <rFont val="Arial"/>
        <family val="2"/>
      </rPr>
      <t xml:space="preserve"> </t>
    </r>
  </si>
  <si>
    <r>
      <rPr>
        <sz val="9"/>
        <color indexed="10"/>
        <rFont val="Arial"/>
        <family val="2"/>
      </rPr>
      <t xml:space="preserve">Proyecto de documento </t>
    </r>
    <r>
      <rPr>
        <sz val="9"/>
        <color indexed="8"/>
        <rFont val="Arial"/>
        <family val="2"/>
      </rPr>
      <t xml:space="preserve"> de designación de supervisión </t>
    </r>
  </si>
  <si>
    <t xml:space="preserve">Acta de reunión en la que conste los criterios para la organización del Expediente contractual. Y actualización de formato de lista de chequeo del expediente contractual </t>
  </si>
  <si>
    <t>Realizar una capacitación supervisores de contratos .</t>
  </si>
  <si>
    <t>Se modificó en un 70% el Manual de Contratación y las normas complementarias, no obstante con la entrada con la entrada en aplicación de SECOP II, se hace necesario retomar de nuevo la tarea y actualizarlo conforme a las nuevas normas.</t>
  </si>
  <si>
    <t>Se remitió memorando interno a la Oficina de Planeación ante la cual se puso en conocimiento el hallazgo y la posición de la OCI a efectos de que sea esta depedencia por su competencia la que indique si es necesario realizar una modificación del maá de procesos</t>
  </si>
  <si>
    <t>Se modificaron los procedimientos, en los cuales se incuyó la actividad de comunicar la designación de la supervisión, estos procedimientos fueron aprobados por el Comité Institucional el 13/09/2019</t>
  </si>
  <si>
    <t>Se modificó el procedimiento de seguimiento contractual, aprobado en Comité Institucional el 13/09/2019.</t>
  </si>
  <si>
    <t>Se modificó e incluyó las actividades en el procedimiento de inscripción y registro de distribuidores. Evidencia  PRO410-342-2</t>
  </si>
  <si>
    <t>Pendiente de realizar, se solicita a la OCI, ampliar el término para cumplir con la actividad propuesta</t>
  </si>
  <si>
    <t>se procedió por parte de los trabajadores de la Secretaría a realizar el proyecto de tablas de retención el cual fue remitido a la persona encargada mediante correo electrónico de 11/08/2019</t>
  </si>
  <si>
    <t>Pendiente realizar la circular y actualizarla a las exigencis del SECOP II, se solicita a la OCI ampliar el término para emitir la circular y socializarla.</t>
  </si>
  <si>
    <t>Se modificó en un 70% el Manual de Contratación y las normas complementarias, no obstante con la entrada con la entrada en aplicación de SECOP II, se hace necesario retomar de nuevo la tarea y actualizarlo conforme a las nuevas normas.  SE REALIZÓ LA CAPCITACIÓN</t>
  </si>
  <si>
    <t>Se realizó proyecto de documento de designación de supervisión a través del cual se le comunica las responsabilidades y los deberes en la función de la supervisión</t>
  </si>
  <si>
    <t>Teniendo encuenta  la aplicación del SECOP II,y el nuevo manejo que sobre los expedientes debe darse, se solicita a la OCI, ampliar plazo para definir cómo será el manejo que deberá realizarse sobre los expedientes que se tramiten en gestión contractual.</t>
  </si>
  <si>
    <t>se realizó el 19 de junio de 2019  capacitación a los supervisores donde se expuso la responsabilidad en el ejercicio de la supervisión</t>
  </si>
  <si>
    <t xml:space="preserve">GESTIÓN CONTRATACTUAL 2018                      PROCESO: BIENES Y SERVICIOS   </t>
  </si>
  <si>
    <t>Origen Interno</t>
  </si>
  <si>
    <t>PRIMER SEGUIMIENTO  DE 2019</t>
  </si>
  <si>
    <t>AUDITORIA INTERNA SISTEMA DE GESTIÓN DE LA CALIDAD 2018</t>
  </si>
  <si>
    <t>Se recomienda que revisen el documento de partes interesadas, a pesar de conocer que publicado en la página web, no conocen la importancia de este, en el desarrollo del SIG.</t>
  </si>
  <si>
    <t>Al revisar cada uno de los procedimentos se encuentra que el procedimiento PRO103-233-7 CONTRATACIÓN POR INVITACIÓN,  no se encuentra ajustado al nuevo manual de contratación.</t>
  </si>
  <si>
    <t>Al revisar el normograma publicado en la página web de la entidad, se evidencia que este no se encuentra actualizado.</t>
  </si>
  <si>
    <t>se envió correo a las distitas áreas para modificar el normograma, pero no respondieron, el normograma se viene actualizando, no obstante se solicita a la OCI ampliar el término para completar esta labor.</t>
  </si>
  <si>
    <t>AUDITORIA CALIDAD ICONTEC 2018</t>
  </si>
  <si>
    <t xml:space="preserve">La Lotería no realiza el seguimiento de las percepciones de los usuarios del grado en que se cumplen sus necesidades y expectativas relativas a la retroalimentación del cliente incluyendo sus quejas. </t>
  </si>
  <si>
    <t xml:space="preserve">Vacíos normativos y legales sobre la clasificación y tiempos de respuesta sobre los derechos de petición en los funcionarios de la Lotería que participan en el proceso de PQRS.
No existen controles eficaces sobre la revisión de fondo en las respuestas de los derechos de petición.
La parametrización del Sistema Distrital de Quejas y Soluciones en la asignación de tiempos límite de respuesta no depende de la Lotería de Bogotá.
</t>
  </si>
  <si>
    <t>Programar y capacitar a los funcionarios designados como claves en el proceso de gestión de PQRD sobre la base legal y normativa y la manera de interpretarlo y analizarlo.</t>
  </si>
  <si>
    <t>Material de capacitación
Listado de asistencia</t>
  </si>
  <si>
    <t>se realizó la capacitación el 26/11/2019 se adjunta la presentación y la lista de asistencia</t>
  </si>
  <si>
    <t>RECURSOS FISICOS - GESTOR AMBIENTAL SEGUIMIENTO VISITA  SECRETARIA DISTRITAL DE AMBIENTE (Mayo 25 de 2017)         GESTIÓN DE RECURSOS FÍSICOS</t>
  </si>
  <si>
    <t>Unidad de Bienes y Servicios</t>
  </si>
  <si>
    <t>No se ha reemplazado la totalidad de equipos, sistemas e implementos de alto consumo de agua, por los de bajo consumo puesto que las llaves de las cocinas  de segundo y cuarto piso no cuentan con el sistema de ahorradores de agua.(Decreto 3102 de 1997).</t>
  </si>
  <si>
    <t>La Entidad no cuenta con el cálculo de su media móvil, identificación de clasificación como generador  y por ende no ha realizado el registro anual ante la autoridad competente en el plazo establecido (Decreto 1076 de 2015, artículo 2.2.6.1.6.2 y resolución 1362 de 2007 artículo 4 parágrafo 2).</t>
  </si>
  <si>
    <t>La Entidad no cuenta con el Plan de gestión integral de residuos peligrosos (Decreto 1076 de 2015 artículo 2.2.6.1.3.1.</t>
  </si>
  <si>
    <t>La Entidad no realiza el envasado o empacado, embalado y etiquetado de sus residuos o desechos peligrosos conforme a la normatividad vigente (Decreto 1076 de 2015 numeral 2.2.6.1.3.1. literal d y Ley 1252 de 2008, artículo 12, numeral 4).</t>
  </si>
  <si>
    <t>La Entidad no ha desarrollado capacitaciones sobre el manejo de residuos peligrosos en sus instalaciones, lo que no ha permitido divulgar el riesgo que estos residuos representan para la salud y el ambiente. (Ley 1252 de 2008 artículo 12, numeral 6, Decreto 1076 de 2015 numeral 2.2.6.1.3.1. literal g).</t>
  </si>
  <si>
    <t>De acuerdo a la información obtenida  en las entrevistas con los funcionario de la Unidad de Recursos Físicos,   se constató que a la fecha  no se han formulado los planes de mejoramiento y/o acciones correctivas para subsanar las debilidades encontradas, producto de la visita en mención y del Informe de Control Interno fechado en diciembre 7 de 2016 registro No. 3-2016-2057.</t>
  </si>
  <si>
    <t>Existen áreas de la entidad que corresponden a áreas comunes del edificio, por o cual el manejo de estos sistemas de ahorro, son de responsabilidad de la administración</t>
  </si>
  <si>
    <t>No existe claridad en los funcionarios asignados a la Unidad de Recursos Físicos, sobre la forma de realizar dicho cálculo</t>
  </si>
  <si>
    <t>No existe claridad en los funcionarios asignados a la Unidad de Recursos Físicos, para la elaboración de dicho plan</t>
  </si>
  <si>
    <t>No existe en la entidad un procedimiento o protocolo para realizar el envasado, empacado o embalado, así como el regisro de dichos materiales.</t>
  </si>
  <si>
    <t>No existía claridad sobre la clase de residuos peligrosos que genera la entidad, motivo por el cual no se han impulsado capacitaciones en este aspecto.</t>
  </si>
  <si>
    <t>Instalación de ahorradores de agua en las llaves de las cocinas de la entidad.</t>
  </si>
  <si>
    <t>Realizar el cálculo de la media móvil</t>
  </si>
  <si>
    <t>Elaborar el plan de gestión integral de residuos peligrosos.</t>
  </si>
  <si>
    <t>Elaborar el envasado, embalado y etiquetado de los residuos peligrosos.</t>
  </si>
  <si>
    <t xml:space="preserve">Realizar capacitaciones sobre el manejo de residuos peligrosos </t>
  </si>
  <si>
    <t>Realizar el plan de mejoramiento para subsanar las debilidades encontradas</t>
  </si>
  <si>
    <t>No de ahorradores instalados/No. de llaves de cocinas existentes</t>
  </si>
  <si>
    <t>Informe del cálculo de la media móvil</t>
  </si>
  <si>
    <t>Documento plan integral de residuos peligrosos</t>
  </si>
  <si>
    <t xml:space="preserve">Documento bitácora de registro, certificado de la empresa recolectora. </t>
  </si>
  <si>
    <t>No. De mensajes enviados</t>
  </si>
  <si>
    <t>Plan de mejoramiento elaborado y con seguimientos</t>
  </si>
  <si>
    <t>31/06/2019</t>
  </si>
  <si>
    <t>Se instalaron sistemas ahorradoes de agua en todas las llaves de la entidad</t>
  </si>
  <si>
    <t>Esta actividad sse encuentra cumplida de acuerdo al reporte efectuado el 14 de junio de 2019</t>
  </si>
  <si>
    <t>En diciembre de 2019, la entidad realizó el mejoramiento de la bodega de residuos peligrosos y reciclajes, con el find e almacenarlos en las condiciones adecuadas</t>
  </si>
  <si>
    <t>El 6 de junio de 2019, en el marco de la semana ambiental, se realizó una capacitacion de separacion en la fuente, la cual incluyó temas relacionados con los residuos peligrosos.  Mediante correo electrónico del 16 de diciembre de 2019, se remitió correo sobre el manejo de residuos peligrosos de la entidad.</t>
  </si>
  <si>
    <t>La Unidad de Recursos Físicos formuló y ejecutó el respectivo plan de mejoramiento; la OCI de control Interno realiza el seguimiento correspondiente</t>
  </si>
  <si>
    <t>El responsable de la gestion documental en la entidad no acredita formacion  academica profesional en archivistica</t>
  </si>
  <si>
    <t xml:space="preserve">No cuenta con Tablas de Control de Acceso para el establecimiento de categorias adecuadas de derechos y restricciones de acceso y seguridad aplicables a los docuemntos. </t>
  </si>
  <si>
    <t xml:space="preserve">No cuenta con inventarios documentales en el formato FUID para todas las fases de archivo </t>
  </si>
  <si>
    <t xml:space="preserve">No cuenta con modelo de requisistos para la gestion de documentos electronicos </t>
  </si>
  <si>
    <t xml:space="preserve">No cuenta con Banco terminologico de tipos, series y subseries documentales </t>
  </si>
  <si>
    <t xml:space="preserve">No cuenta con Tablas de Valoracion Documental TVD convalidadas por el ente competente </t>
  </si>
  <si>
    <t xml:space="preserve">No se ha intervenido el Fondo Documental Acumuladode acuerdo a las Tablas de valoracion  Documental </t>
  </si>
  <si>
    <t xml:space="preserve">No  se cuenta con planes, programas,procesos, procedimientos,politicas y reglamentos de gestion documental de la entidad se evidencioa la inclusion  de estrategias, actividades  y/o lineamientos  para el acceso a los documentos de archivo.   </t>
  </si>
  <si>
    <t xml:space="preserve">No cuenta con un reglamento  para el servicio, de consulta  de los documentos de archivo </t>
  </si>
  <si>
    <t xml:space="preserve">La entidad no ha realizado transferencias secundarias  a la direccion Distrital de Archivos  de Bogota. </t>
  </si>
  <si>
    <t>La entidad no ha publicado en la pagina web la informacion de las transferencias secundarias realizadas a la direccion distrital de archivo de bogota, en cumplimiento con el decreto 1515  Articulo 16, compilado en el decreto 1080 de 2015 Articulos 2.8.10.14</t>
  </si>
  <si>
    <t xml:space="preserve">La entidad no cuenta con un sistema integrado de conservacion en cumplimiento con el acuerdo 006 de 2014 </t>
  </si>
  <si>
    <t>El plan de conservacion documental no cumple con la estrutura establecida en el acuerdo 006 de 2014 Articulo 5</t>
  </si>
  <si>
    <t>El plan de preservacion digital a largo plazo no cumple con la estructura establecida en el acuerdo 006 de 2014 Art 5</t>
  </si>
  <si>
    <t>La entidad no cuenta con planes de emergencias o atencion desastres en donde esten incuidos los archivos y areas de almacenamientode documentacion (Acuerdo 050 de 2000 AGN)</t>
  </si>
  <si>
    <t>INFORME VISITA DIRECCIÓN DISTRITAL DE ARCHIVO</t>
  </si>
  <si>
    <t xml:space="preserve">La planta de personal actualmente vigente para la entidad, no tiene un cargo con este perfil.  </t>
  </si>
  <si>
    <t>No se cuenta con instrumentos idóneos y técnicos para el control de documentos</t>
  </si>
  <si>
    <t xml:space="preserve">No se cuenta con una persona que efectue el diligenciamiento de los FUID.
Desconocimiento de algunos funcionarios sobre el diligenciamiento de este instrumento
</t>
  </si>
  <si>
    <t>La planta de personal actualmente vigente para la entidad, no tiene un cargo con el perfil requerido para la elaboración de este instrumento</t>
  </si>
  <si>
    <t>Se elaboraron las tablas de valoracion documental y fueron presentadas para convalidación, sin embargo no han sido aprobadas en razón a que el componente histórico no se encuentra conforme a los requisitos técnicos establecidos para ello</t>
  </si>
  <si>
    <t>No se cuenta con el instruimento Archivistico aprobado par proceder a la intervencion del Fondo documental Acumulado.</t>
  </si>
  <si>
    <t>No existe en la planta de personal de la entidad, un profesional en archivistica encargado de la gestión documental, que diseñe y apoye todos los procesos necesarios para ello</t>
  </si>
  <si>
    <t>Elaborar el procedimiento ylos lineamientos necesarios, para el acceso a los documentos de archivo final.</t>
  </si>
  <si>
    <t>Elaborar el plan de emergencias, conforme el Acuerdo 050 de 2000 AGN</t>
  </si>
  <si>
    <t>El contratista profesional en Archivistica, elaborara el instrumento para aprobación por parte del CIGD</t>
  </si>
  <si>
    <t>El contratista Historiador, realizará los ajustes solicitados por el Archivo Distrital</t>
  </si>
  <si>
    <t>Efectuar la intervencion del Fondo Documental, una vez se ha obtenido la convalidacion de las tablas</t>
  </si>
  <si>
    <t>Desginacion del funcionario responsable de la gestion documental</t>
  </si>
  <si>
    <t>Tabla de control de acceso aprobada e implementada</t>
  </si>
  <si>
    <t>Instrumentos FUID diligenciados, en todas las fases del proceso de archivo</t>
  </si>
  <si>
    <t>Modelo de requisitos para la gestión de documentos electronicos aprobado</t>
  </si>
  <si>
    <t>Banco Terminológico aprobado</t>
  </si>
  <si>
    <t>Tablas de Valoración aprobadas y convalidadas</t>
  </si>
  <si>
    <t>Fondo Documental Acumulado, debidamente actualizado</t>
  </si>
  <si>
    <t>Procedimiento elaborado y aprobado</t>
  </si>
  <si>
    <t>Sistema Integrado de Conservación elaborado y aprobado</t>
  </si>
  <si>
    <t>Plan de emerencias o atención de desastres incluyendo archivos y áreas de documentación</t>
  </si>
  <si>
    <t>202/06/30</t>
  </si>
  <si>
    <t xml:space="preserve">Dentro del plan de Acción para 2020 se estableció la necesidad de realizar el concurso para la vinculación de un profesional en archivistica </t>
  </si>
  <si>
    <t>El CIGD, aprobó en Comité del 20 de diciembre de 2019, este instrumento archivísitico</t>
  </si>
  <si>
    <t>No se han realizado las transferencias, en razón a que la entidad no tiene en su archivo, documentos con valor histórico</t>
  </si>
  <si>
    <t xml:space="preserve"> INFORME CONSOLIDADO AUSTERIDAD EN EL GASTO PÚBLICO Año 2019 </t>
  </si>
  <si>
    <t xml:space="preserve">En cuanto al rubro de servicios públicos se observa una disminución ostensible encada uno de ellos, con ahorros importantes en el consumo de energía y telefonía fija; respecto al consumo de acueducto el cual se encuentra incluido la cuota mensual de administración del edificio, vale la pena revaluar este concepto ya que es posible que el costo sea superior al consumo real que tiene la entidad. </t>
  </si>
  <si>
    <t xml:space="preserve">Es importante, revisar si el predio de propiedad de la Entidad, ubicado en la Kr. 54 No. 47 A sur – 30 del Barrio Venecia, tiene contratado el servicio de acueducto ya que no se encuentran soportes por este concepto; respecto al pago del servicio de energía de este predio se evidencia que en el pago de la factura # 076.893-7, del mes de septiembre de 2019, por valor de $1.141.410, se incluye una sanción por valor de $ 22.494, debido al no pago de la factura de varios meses; ocasionándole pagos de sanciones injustificados a la entidad y posible detrimento patrimonial, situación que ya se había advertido en el informe  correspondiente al primer trimestre de 2019, presentado por la Oficina de Control Interno. </t>
  </si>
  <si>
    <t xml:space="preserve">Respecto al mantenimiento de los vehículos de propiedad de la entidad, si bien se observa una reducción del 19% durante la vigencia de 2019, comparada con el año 2018, llama la atención el gasto por este concepto del vehículo OBH 023- Chevrolet Optra, modelo 2007, cuyo gasto de una vigencia a la otra tuvo un incremento del 112%; igualmente, los incrementos en el consumo de combustible del 28% y el 76% para los vehículos OBI 892 (Toyota Prado Gerencia) y OBI 891 (Toyota Hilux), respectivamente; con base en lo anterior, se considera que, en términos reales, los gastos asociados al parque automotor son relativamente altos, en función del modelo y gama de los vehículos. </t>
  </si>
  <si>
    <t>Se valida el avance reportado 
Ampliar plazo</t>
  </si>
  <si>
    <t>Se valida el avance reportado 
y se da por cerrado el presente plan de mejoramiento</t>
  </si>
  <si>
    <t>La determinación de proponer el ajuste al organigrama  corresponde al área responsable de la Gestión Contractual; a la Oficina de Planeación le corresponde brindar al acompañamiento y asesoría para este fin.</t>
  </si>
  <si>
    <t>Sin avance se solicita
ampliar plazo</t>
  </si>
  <si>
    <t>La acción de mejora hace referencia a la actualización de las TRD; no es posible validar el avance reportado, hasta tanto no se apruebe dicha actualización.</t>
  </si>
  <si>
    <t xml:space="preserve">Se valida el avance reportado 
Ampliar plazo.
Es importante que se establezca un cronograma para el desarrollo de esta actividad; igualmente, que se defina un instrumento unificado y una guía para que las diferentes áreas presenten la información requerida.
De otra parte, sin perjuicio de los reportes de las áreas, se puede avazar en la depuración  actualización del normograma actualmente publicado. </t>
  </si>
  <si>
    <t xml:space="preserve">Se requiere indicar y   verificar las evidencias para poder validar el avance reportado y  dar por cerrado este plan de mejoramiento </t>
  </si>
  <si>
    <t xml:space="preserve">Conforme a lo informado por el área se valida el avance reportado y  se da por cerrado este plan de mejoramiento </t>
  </si>
  <si>
    <t>Conforme a lo informado por el área se valida el avance reportado</t>
  </si>
  <si>
    <t>La entidad no ha formulado el respectivo plan de mejoramiento pues considera que "la entidad no tiene en su archivo, documentos con valor histórico"</t>
  </si>
  <si>
    <t>Unidad Talento Humano</t>
  </si>
  <si>
    <t>AUDITORÍA UNIDAD DE TALENTO HUMANO 2016    GESTIÓN DE TALENTO HUMANO</t>
  </si>
  <si>
    <t>Se evidencio el pago por concepto de Ley 100 fuera de los términos establecidos.</t>
  </si>
  <si>
    <t xml:space="preserve"> No se pudo evaluar el avance de la entrega de medicamentos a trabajadores oficiales y las acciones de mejora derivadas del informe presentado por ésta Oficina en el año 2015.</t>
  </si>
  <si>
    <t xml:space="preserve">En cuanto el tema de salud ocupacional hasta mayo 31 de 2017 estuvo vigente la Resolución 1016 del 31 de marzo de 1989, "Por la cual se reglamenta la organización, funcionamiento y forma de los Programas de Salud Ocupacional que deben desarrollar los patronos o empleadores en el país", no se gestó actividad alguna para dar cumplimiento a los parámetros legales allí establecidos. </t>
  </si>
  <si>
    <t>Se han introducido modificaciones en materia legal, las cuales dieron origen a cambios en los instrumentos dispuestos en el aplicativo de nómina, para realizar la liquidación y el cargue de la información para el pago de seguridad social, situación con la cual, el proceso se está haciendo en parte manual y en parte sistematizado, lo que origina que se tenga que procesar y reprocesar la información, antes de poder generar el pago.</t>
  </si>
  <si>
    <t>Si bien, se archivan las fórmulas médicas expedidas por los médicos tratantes de los funcionarios que solicitan medicamentos, no se han definido lineamientos claros para realizar este procedimiento.</t>
  </si>
  <si>
    <t>No se cuenta con el personal que tenga el perfil definido normativamente, para adelantar el diseño e implementación del SG-SST</t>
  </si>
  <si>
    <t>Documento que incluya los lineamientos para el archivo de la información</t>
  </si>
  <si>
    <t>Archivo de cargue de información en el aplicativo de la entidad.</t>
  </si>
  <si>
    <r>
      <t xml:space="preserve">Estándares mínimos Resolución 1111 de 2017
</t>
    </r>
    <r>
      <rPr>
        <sz val="9"/>
        <color indexed="10"/>
        <rFont val="Arial"/>
        <family val="2"/>
      </rPr>
      <t>Contrato Celebrado y ejecutado</t>
    </r>
  </si>
  <si>
    <t>Se viene procesando el archivo para la generacion de la informacion en el operador de la PILA, no obstante es necesario seguir haciendo ajustes.
Los pagos se han venido efectuado dentro de la fecha límite establecida para tal efecto</t>
  </si>
  <si>
    <t>Es necesario reprogramar la fecha de cierre de esta actividad, en razón a que no se han obtenido avances al respecto.
No se han elevado las respectivas solicitudes de conceptos.</t>
  </si>
  <si>
    <t>Se efectuó la contratación de la empresa para la implementación del sistema, no obstante es necesario fortalecer las actividades para la gestión del mismo
En las mediciones realizadas se ha alcanzado un desarrollo del 70%, con lo cual no se ha logrado la meta del 100% en el cumpliiento de los estándares mínimos.
Para la vigencia 2020 la Unidad de Talento Humano solicitó la contratación de un profesional en SG-SST, con el fin de que apoye el plan de acción y la gestión de las diferentes actividades en esta matería, con el fin de mejorar el índice de madurez del mismo.</t>
  </si>
  <si>
    <t>Retirar Se unifica con observación N° 1 Auditoría Talento Humano 2018</t>
  </si>
  <si>
    <t>El área no reporta avance y solicita modificación del plazo</t>
  </si>
  <si>
    <t>TALENTO HUMANO 2018   GESTIÓN DE TALENTO HUMANO/NOMINA</t>
  </si>
  <si>
    <t xml:space="preserve"> Extemporaneidad en los pagos de las obligaciones relacionadas con el pago de la Seguridad Social</t>
  </si>
  <si>
    <t xml:space="preserve">Fallas en el aplicativo que generan retrazo y traumatismo  en el procedimiento  de Liquidación de Nómina. </t>
  </si>
  <si>
    <t>Deficiencias en la caracterización del procedimiento de Liquidación de Nómina.</t>
  </si>
  <si>
    <t>Recurso Humano Insuficiente. Se evidencia que el proceso de Gestión de Talento Humano tiene limitaciones en los recursos de personal asignados para su desarrollo</t>
  </si>
  <si>
    <t>No se evidencia el procedimiento para el trámite de reconocimiento de incapacidades y licencias ded maternidad y parternidad.</t>
  </si>
  <si>
    <t>El aplicativo de nómina no está generando correctamente el archivo plano necesario para subir la información del pago de aportes al operador de la PILA}</t>
  </si>
  <si>
    <t>Errores en la parametrización del aplicativo de nómina</t>
  </si>
  <si>
    <t>Falta de actualización del procedimiento de liquidación de nómina</t>
  </si>
  <si>
    <t>No existe personal de planta suficiente para apoyar los procesos a cargo de la Unidad</t>
  </si>
  <si>
    <t>No existe el procedimiento de trámite y reconocimiento de incapacidades</t>
  </si>
  <si>
    <t>Ajustar el aplicativo de nómina, con el fin de adecuarlo a la necesidad de la entidad y poder generar la información requerida para la liquidación y cargue oportuno de la información para el pago de seguridad social</t>
  </si>
  <si>
    <t>Definir los mecanismos y procedimientos para definir el archivo de los documentos de fórmulas  médicas, solicitando concepto a las autoridades en materia de archivo o gestión documental, en razón a que dichas fórmulas contienen datos relacionados con la historia laboral de los funcionarios, de manera que sus derechos a la intimidad no sean afectados.</t>
  </si>
  <si>
    <t>Realizar el proceso para contratar la prestación de sevicios para el diseño e implementación del SG-SST, con una persona natural o jurídica, que cumpla con el perifil y los requisitos definidos en la norma para tal efecto</t>
  </si>
  <si>
    <t>Realizar  los respectivos ajustes al aplicativo de nómina, para poder tramitar la liquidación de aportes a seguridad social, en forma oportuna.</t>
  </si>
  <si>
    <t>Coordinar con el supervisor del contrato de soporte, los ajustes a efectuar en el aplicativo, de acuerdo con los errores detectados, para que se realicen los ajustes respectivos}</t>
  </si>
  <si>
    <t>Ajustar el procedimiento de liquidación de nómna, para incluir todas las actividades que se llevan a cabo</t>
  </si>
  <si>
    <t>Incorporar acciones tendientes para contar con recursos humano que apoye las labores de la entidad, a través de contratos de prestación de servicios, contratos de aprendizaje, recurrir al programa Colombia Joven, mientras se estudian y determinan las acciones encaminadas a una solución definitiva.</t>
  </si>
  <si>
    <t>Establecer y documental el trámite para el trámite y reconocimiento de incapacidades</t>
  </si>
  <si>
    <t>Archivo de liquidación generado, de acuerdo a los parámetros del operador de la PILA</t>
  </si>
  <si>
    <t>Número de ajustes efectuados al aplicativo</t>
  </si>
  <si>
    <t>Procedimiento ajustado y aprobado</t>
  </si>
  <si>
    <t>Procedimiento establecido y aprobado</t>
  </si>
  <si>
    <t>Número de ajustes efectuados / Número de ajustes solicitados</t>
  </si>
  <si>
    <t>31/09/2019</t>
  </si>
  <si>
    <t>Este hallazgo es igual o similar al número 1</t>
  </si>
  <si>
    <t>Se han venido efectuado ajustes al aplicativo, no obstante en el transcurso de las liquidaciones, surgen nuevos requerimientos que se han venido escalando al proveedor del servicio, motivo por le cual se debe ampliar la fecha de cierre</t>
  </si>
  <si>
    <t xml:space="preserve">El procedimiento se ajusto y actualizó.  Fue aprobado por el CIGD, en sesión del </t>
  </si>
  <si>
    <t xml:space="preserve">Se efectuó la contratación de una firma con el fin de continuar con la implementación del SG-SST, con una duración de 6 meses, la cual se encargará de impulsar las acciones definidas en el plan de acción de la vigencia 2019.  Por otra parte se contrató un abogado para prestar asitencia jurídica a la Unidad y apoyar diferentes procesos del área.
</t>
  </si>
  <si>
    <t>No se resgistraron avances en esta actividad, no se ha fectuado la elaboracion y el levantamiento del procedimiento, se solicita prorogar el término del hallazgo</t>
  </si>
  <si>
    <t xml:space="preserve">Se unifica con Observación 1 auditoría TH 2016. 
En el reporte de avance no se establece cuáles son  los ajustes realizados; y cuáles son las evidencias </t>
  </si>
  <si>
    <t>En el reporte de avance no se establece cuáles son  los ajustes realizados; y cuáles son las evidencias</t>
  </si>
  <si>
    <t xml:space="preserve">Se verifica el avance reportado y se da por cerrado este plan de mejoramiento </t>
  </si>
  <si>
    <t>Sistemas</t>
  </si>
  <si>
    <t>AUDITORIA DE SISTEMAS 2014</t>
  </si>
  <si>
    <t>La no existencia de un acto administrativo interno que regule y determine las responsabilidades y roles, para evitar que la firma digital del Representante Legal, sea indebidamente utilizada por terceros.</t>
  </si>
  <si>
    <t xml:space="preserve"> Adoptar un formato que debe ser suscrito por el funcionario y/o contratista, al momento de su ingreso a la entidad, donde se concreten las obligaciones de los usuarios de bienes y servicios informáticos y/o se consagren como términos o condiciones en el contrato laboral o contractual, de conformidad igualmente con la Directiva 003 de 2013 emanada de la Alcaldía Mayor de Bogotá, frente a la pérdida de elementos.   </t>
  </si>
  <si>
    <t xml:space="preserve"> Incluir en el plan de capacitación anual de la entidad, las políticas de seguridad de la información, plan de contingencia y el manejo de los equipos, donde se identifican los deberes, derechos, obligaciones y responsabilidades de los funcionarios y contratistas. establecidas en la Resolución No. 022 de 2011, Actualizar el inventario de los activos de la información.
Actualizar el normograma de Sistemas
Actualizar las funciones de la oficina
Actualizar los procedimientos</t>
  </si>
  <si>
    <t xml:space="preserve"> Se recomienda que las copias de seguridad que se elaboran diariamente, además de reposar en la unidad interna del centro de cómputo, también reposen en una unidad externa de la entidad, para que el procedimiento garantice un alto grado de seguridad de la información.</t>
  </si>
  <si>
    <t xml:space="preserve"> Elaborar un inventario independiente de todos los activos tecnológicos de la entidad y realizar sus respectivas actualizaciones.  </t>
  </si>
  <si>
    <t>Actualizar el licenciamiento del firewall
Dejar evidencia de la trazabilidad sobre los monitoreos que se realicen al FIREWALL.
Proteger el portal con el certificado SSL</t>
  </si>
  <si>
    <t>Revisar, el cumplimiento del Decreto No. 235 de 2010, expedido por el Ministerio del Interior y de Justicia, para facilitar el intercambio de información entre entidades para el cumplimiento de funciones públicas.</t>
  </si>
  <si>
    <t xml:space="preserve">Actualizar el plan de contingencia, ya que el existente se encuentra actualizado hasta Agosto de 2013. </t>
  </si>
  <si>
    <t>En los pliegos de condiciones, se debe establecer la exigencia de la ficha técnica de los equipos que se pretenden adquirir, igualmente en el contrato debe quedar establecido que marca (s) se están adquiriendo.</t>
  </si>
  <si>
    <t xml:space="preserve">Se recomienda contratar una firma especialista en análisis de vulnerabilidad en el área de sistemas, a fin de detectar las debilidades de cualquier tipo que comprometan la seguridad del sistema informático de la Lotería de Bogotá. </t>
  </si>
  <si>
    <t>Falta de capacitación a todos los funcionarios en las políticas de seguridad de la información.
Falta el inventario de activos de información.
Falta actualizar el normograma,
Falta actualizar las funciones de la Oficina.
Falta actualizar los procedimientos.</t>
  </si>
  <si>
    <t>No contar con un almacenamiento y custodia de los backups en un lugar externo</t>
  </si>
  <si>
    <t xml:space="preserve">Falta de actualizar la licencia de Firewall, Instalar cetificados SSL en la página Web </t>
  </si>
  <si>
    <t>Cumplimiento Decreto 235 de 2010</t>
  </si>
  <si>
    <t>No contar con el plan de contingencia actulalizado</t>
  </si>
  <si>
    <t>No especificar las características técnicas de los equipos a adquirir</t>
  </si>
  <si>
    <t>Falta de ejecutar un análisis de vulnerabilidades a los sistemas de información</t>
  </si>
  <si>
    <t>Licencia actualizada
Certificado</t>
  </si>
  <si>
    <t>Análisis de vulnerabilidades</t>
  </si>
  <si>
    <t>Socializar las
Políticas de Seguridad de la Información
Inventario
Normograma
Funciones y procedimientos</t>
  </si>
  <si>
    <t>Copias de seguridad</t>
  </si>
  <si>
    <t>Inventario</t>
  </si>
  <si>
    <t>Constancia envío de  la información</t>
  </si>
  <si>
    <t>Documento del plan de contingencia</t>
  </si>
  <si>
    <t>Características específicas de los equipos</t>
  </si>
  <si>
    <t>Se proyectaron las políticas de seguridad y se encuentran en proceso de aprobación por parte de la entidad. 
Se actualizó el documento de inventario de activos
Se actualizó el normograma
Se tiene el nuevo procedimiento de mesa de servicio</t>
  </si>
  <si>
    <t>Se realizó el proceso de gestión de Contrato Manejo Tecnico de Información cuyo objeto es el almacenamiento custodia y transporte Contrato No 26/2019</t>
  </si>
  <si>
    <t>Se realizó el proceso de actualización del inventario de equipos de computo y dispositivos</t>
  </si>
  <si>
    <t>Se tiene contrato con Gamma Ingenieros para la actualización de la licencia Contrato No 61/2018</t>
  </si>
  <si>
    <t>Se han entregado oportunamente los documentos a Sivicof, control interno y se evidencia en reporte del portal de la Contraloría.
El reporte a la Supersalud se realizó oportunamente en el portal, sin embargo a partir de 1 de agosto de 2019 todos los archivos se deben reportar por correo electrónico de acuerdo a la Circular 03 de 2019.</t>
  </si>
  <si>
    <t>En los procesos contractuales realizados por Colombia Compra Eficiente se han especificado las condiciones técnicas de los elementos a adquirir</t>
  </si>
  <si>
    <t xml:space="preserve">La entidad adelantó las gestiones para realizar el test de vunerabiliades con CSIRT, </t>
  </si>
  <si>
    <t xml:space="preserve">No hay avance </t>
  </si>
  <si>
    <t>Ver contrato 26 de 2019</t>
  </si>
  <si>
    <t xml:space="preserve">Ver evidencia correo interno </t>
  </si>
  <si>
    <t xml:space="preserve">Ver evidencia correo interno sobre certificado.  </t>
  </si>
  <si>
    <t xml:space="preserve">Envió evidencia correo interno </t>
  </si>
  <si>
    <t>Ver contratos</t>
  </si>
  <si>
    <t xml:space="preserve">Envió evidencia correo interno; se está aplicando está probado pero no aprobado. </t>
  </si>
  <si>
    <t>Se  proyectó un plan de contingencia y de continuidad de negocio el cual se encuentra funcionando.</t>
  </si>
  <si>
    <t xml:space="preserve">Está pendiente el informe con quienes se suscribió acuerdo de confidencialidad- ver correo interno </t>
  </si>
  <si>
    <t>Se han enviado tips a los funcionarios ( ver evidencia en correo interno).
Está en ejecución la elaboración del documento de politicas de seguridad (ver evidencia correo interno).</t>
  </si>
  <si>
    <t>SEGUIMIENTO AL CUMPLIMIENTO DE LA  LEY DE TRANSPARENCIA 1712 DE 2014-2018</t>
  </si>
  <si>
    <t xml:space="preserve">Se identifican Pestañas que no contienen ninguna información: Esta situación se encontró en relación con los apartados de: Protección de datos personales; datos abiertos y costos de reproducción. </t>
  </si>
  <si>
    <t>Información desactualizada: La información sobre: directorio de los servidores públicos, normatividad, manual de procedimientos, políticas, activos de información se encuentra desactualizada, )</t>
  </si>
  <si>
    <t>Información inconsistente: La descripción de la estructura orgánica, la descripción de divisiones o departamentos; el Índice de Información Clasificada y Reservada, presenta inconsistencias.</t>
  </si>
  <si>
    <t xml:space="preserve">Información inexistente: No se encuentra publicada información sobre: directorio de contratistas, metas y objetivos, plan anticorrupción, datos abiertos, costos de producción </t>
  </si>
  <si>
    <t xml:space="preserve"> </t>
  </si>
  <si>
    <t>Mantener actualizados a los funcionarios en políticas de seguridad
Actualizar Inventario de activos.
Actualizar el normograma del área de sistemas
Actualizar Funciones y procedimientos</t>
  </si>
  <si>
    <t>Contratar una empresa que almacene, custodie los medios magnéticos</t>
  </si>
  <si>
    <t>Inventario actualizado</t>
  </si>
  <si>
    <t xml:space="preserve">Reportar oportunamente la información a las entidades públicas, </t>
  </si>
  <si>
    <t>Implementar un plan de contingencia</t>
  </si>
  <si>
    <t>Contratar un análisis de vulnerabilidades a los sistemas de información</t>
  </si>
  <si>
    <t>El sitio Web contiene los archivos y fue cargada la información que no se encontraba, para lo cual se puede corroborar en www.loteriadebogota.com</t>
  </si>
  <si>
    <t>Se actualizaron los documentos con versiones más recientes para validar la información consultar en www.loteriadebogota.com</t>
  </si>
  <si>
    <t>De acuerdo a la información allegada por las Areas de la Lotería de Bogotá, el Area de Sistemas ha publicado la información en los tiempos acordados consultar en www.loteriadebogota.com</t>
  </si>
  <si>
    <t xml:space="preserve">Se verificó sobre servidores públicos y se encuentra actualizada hasta administración anterior, en el momento sistemas envió un requerimiento a Talento Humano para que envíen la información acutalizada para ser cargada en la Web </t>
  </si>
  <si>
    <t>La estructura orgánica que se encuentra cargada en la WEB no ha tenido ninguna modificación  y en cuanto a la información clasificada y reservada se encuentra publicada la de 2017</t>
  </si>
  <si>
    <t xml:space="preserve">Se verificó en la página Web ya está cargada dicha información y sobre datos abiertos se encuentra también cargada en el portal de la Alcaldía Mayor </t>
  </si>
  <si>
    <t xml:space="preserve">Se verificó y ya se encuentra publicada el directorio de contratistas, plan antocorrupción a 31 de enero de 2019.
Los datos abiertos y costos de producción ya se encuentran publicados. </t>
  </si>
  <si>
    <t>CONTROL INTERNO CONTABLE 2018 VIGENCIA 2017</t>
  </si>
  <si>
    <t>Unidad Financiera y Contable</t>
  </si>
  <si>
    <t>Unidad de Loterias</t>
  </si>
  <si>
    <t>Se unifica con la observación  No. 1 del Informe de Control Interno Contable 2019 vigencia  2018</t>
  </si>
  <si>
    <t xml:space="preserve">Aún cuando los procedimientos se encuentran publicados en la página web de la entidad, no se evidencia ninguna comunicación o actividad orientada a su socialización a toda la entidad. </t>
  </si>
  <si>
    <t>Para la vigencia  2017 no se definió formalmente el cronograma y lineamientos o instrucciones claras para la presentación oportuna de la información contable.</t>
  </si>
  <si>
    <t>Respecto de la etapa de reconocimiento, se encuentra que, para los hechos económicos sujetos a actualización, la entidad no cuenta con una consultoría o asesoría especializada, que le permita fundamentar las actualizaciones registradas, en juicios profesionales expertos ajenos al proceso contable.</t>
  </si>
  <si>
    <t xml:space="preserve">En cuanto a la revelación de la información, se encuentra que, si bien se publican los estados financieros, no se incluyen dentro de la publicación el estado de flujo y efectivo ni las notas a los estados financieros, lo que no permite la suficiente ilustración, para su adecuada comprensión por parte de los usuarios. </t>
  </si>
  <si>
    <t>Se unifica con la observación No. 4 Iauditoría Gestión Financiera y Contable vigencia  2018</t>
  </si>
  <si>
    <t>Se unifica con la observación  No. 4 del Informe de Control Interno Contable 2019 vigencia  2018</t>
  </si>
  <si>
    <t>En lo que tiene que ver con el talento humano responsable del proceso contable, no se evidenció en el Plan de capacitación año 2017, actividades relacionadas con el área contable.</t>
  </si>
  <si>
    <t>En las respuestas al cuestionario de control inteno contable se encontro esta deficiencia</t>
  </si>
  <si>
    <t>En las respuestas al cuestionario de control inteno cosntable se encontro esta deficiencia</t>
  </si>
  <si>
    <t>No se publicaron las notas a los estados financieros en la vigencia 2017</t>
  </si>
  <si>
    <t>Publicar y socializar los procedimientos</t>
  </si>
  <si>
    <t>Hacer una circutar de tramites de información financiera</t>
  </si>
  <si>
    <t>Evaluar la posibilidad de contratar dicha Asesoria.</t>
  </si>
  <si>
    <t>Publicar la totalidad de los Estados Financieros</t>
  </si>
  <si>
    <t>Publicación</t>
  </si>
  <si>
    <t>Circular</t>
  </si>
  <si>
    <t>Gerencia</t>
  </si>
  <si>
    <t>Los procedimientos actualizados están publicados en la Intranet y pueden ser consultados por todos los funcionarios</t>
  </si>
  <si>
    <t>La circular del cronograma con radicado 3-2019-116, se envio por correo electronico a todas las dependencias, incluido Control Interno</t>
  </si>
  <si>
    <t>No se evidencia acance; para la vigencia 2020, se envió solicitud a la Unidad de Talento Humano</t>
  </si>
  <si>
    <t xml:space="preserve">Las notas se encuentran publicadas en la página web de la entidad </t>
  </si>
  <si>
    <t>INFORME PLAN DE COMUNICACIONES 
I TRIMESTRE 2018</t>
  </si>
  <si>
    <t xml:space="preserve">La ejecución presupuestal de ingresos y gastos e inversión  del mes de diciembre con fecha de corte enero 18  de 2018  no se remitió a Secretaria de Planeación Distrital, ni al Concejo de Bogotá y a la  Personería Distrital se remitió en forma extemporánea ya que la fecha límite era el 18  y se remitió el 24 de enero de 2018.  </t>
  </si>
  <si>
    <t>Se unifica con la observación  No. 2 del Informe de Gestión de Comunicaciones I  Trimestre   2018</t>
  </si>
  <si>
    <t>No fue entregado oportunamente el informe físico de la ejecución presupuestal</t>
  </si>
  <si>
    <t>Informe físico de la ejecución presupuestal</t>
  </si>
  <si>
    <t>Enviar dentro del término establecido el informe físico de la ejecución presupuestal</t>
  </si>
  <si>
    <t>Los reportes se realizan dentro de los términos previstos en el Plan de Comunicaciones.
Con fecha 16/01/2020 y radicados No. 2-2020-110/111/112/113, fueron enviados los informes de ejcución de Diciembre/2019</t>
  </si>
  <si>
    <t>INFORME PLAN DE COMUNICACIONES 
II TRIMESTRE 2018</t>
  </si>
  <si>
    <t xml:space="preserve">En el segundo trimestre de 2018,  en el caso particular de la información que sale para la Superintendencia Nacional de salud se observó que los informes relacionados a continuación, fueron reportados el 17 de mayo de 2018 y la fecha límite de envió correspondía al 16 de mayo de 2018, (fecha límite 10 días hábiles del mes siguiente). 
• Informe premios pagados en el mes reporte de transferencias y
• Premios no reclamados
</t>
  </si>
  <si>
    <t>1. En relación con los informes que se remiten a la Contraloría Distrital a través del SIVICOF  (Ejecución presupuestal de ingresos y gastos e Inversión, Plan Anual de Caja, Informe Financiero ( Estado de Tesorería, Disponibilidad de fondos de inversiones financieras) e Informe de contratación) , el correspondiente al mes de marzo se remitió el 13 de abril de 2018 y no el 10  del mismo mes, en razón   a que no se contaba con la firma digital de la nueva Gerente, situación que se informó a la Contraloria Distrital según comunicación No. 2-2018-689 y cuya respuesta se recibió en la entidad el día 12 de abril con el radicado 1-2018-580, por ello,  se remitió al día siguiente (13 de abril de 2018).  (anexo 2 soportes).</t>
  </si>
  <si>
    <t>Se cargo al portal de la Super Salud la información correspondiente al mes de abril</t>
  </si>
  <si>
    <t>Correoes electronicos</t>
  </si>
  <si>
    <t>Unidad financiera y Contable - Sistemas</t>
  </si>
  <si>
    <t>Enviar dentro del término establecido los informes</t>
  </si>
  <si>
    <t xml:space="preserve">De acuerdo con la Circular de Supersalud, la información se ha enviado oportunamente y Sistemas la envia a través de correo electrónico. </t>
  </si>
  <si>
    <r>
      <t>Designación de responsable</t>
    </r>
    <r>
      <rPr>
        <sz val="9"/>
        <color indexed="8"/>
        <rFont val="Arial"/>
        <family val="2"/>
      </rPr>
      <t xml:space="preserve">. No hay un funcionario(a) designado como ordenador de la caja menor; el manejo efectivo de la caja menor, lo realiza la funcionaria que tiene el cargo de almacenista; en contravía de la orientación contenida en el Manual para el Manejo y Control de Cajas Menores, para el Distrito Capital, en el sentido de que "... De preferencia este empleado debe ser distinto al Jefe de bodega o Almacenista". </t>
    </r>
  </si>
  <si>
    <t>ii) La ausencia de Póliza de manejo. Revisada la Resolución 003 de 2018, no se encuentra ninguna disposición relativa a la constitución de póliza para el manejo de los recursos de la caja menor, con lo cual se desconocen los lineamientos de las disposiciones del Distrito, en relación con la póliza para garantizar el buen manejo de los recursos de la caja menor.</t>
  </si>
  <si>
    <t xml:space="preserve">iii) La definición de Montos de efectivo. Las normas distritales prevén que se  podrá  manejar  en  efectivo  hasta  una  cuantía no superior a cinco (5) salarios mínimos legales mensuales vigentes; por su parte, la norma interna, fija este monto en seis (6) salarios mínimos legales mensuales vigentes. </t>
  </si>
  <si>
    <t>Repetido 1.1</t>
  </si>
  <si>
    <t>Repetido 1.2</t>
  </si>
  <si>
    <t xml:space="preserve">iii) Soporte de los pagos. Los recibos de caja, que soportan los diferentes pagos, no tienen registrada la fechase identificó un comprobante de pago firmado y con número de identificación, pero no tiene registrado el nombre del beneficiario; se efectuaron pagos por tarifas diferentes a las previstas ordinariamente, sin que este debidamente documentada la autorización para dicha modificación. </t>
  </si>
  <si>
    <t>iv) Recibos provisionales. Se identificó un recibo provisional sin fecha, del cual se informa que es del lunes 17 de septiembre de 2018, es decir, que a la fecha del arqueo, habían transcurrido 6 días hábiles, sin que el mismo fuera debidamente legalizado; lo cual contraría lo dispuesto en la norma distrital, que establece en tres (3) días, el término máximo para la legalización de los recibos provisionales.</t>
  </si>
  <si>
    <t xml:space="preserve">. v)Control administrativo. Tanto las normas distritales, como la norma interna, establecen que se deben adoptar los controles internos que garanticen el adecuado uso y manejo de los recursos, independientemente de las evaluaciones que adelante la Oficina de Control Interno; para el caso de la Lotería de Bogotá, se prevé que la Unidad Financiera y Contable debe realizar arqueos periódicos y sorpresivos; en la diligencia adelantada, se estableció que la Oficina de Control Interno, en el mes de mayo de 2018, realizó un arqueo a la caja menor, pero, a la fecha, la Unidad Financiera y Contable, no ha realizado éste control. </t>
  </si>
  <si>
    <t>Incumplimiento en la elaboración del plan de mejoramiento a los hallazgo plasmados en el  Informe Control Interno Contable 2018 y Arqueo de Caja Menor.</t>
  </si>
  <si>
    <t>A la fecha no se realiza seguimiento y control al recaudo de los premios de algunos distribuidores virtuales
Con corte al sorteo 2464, tienen saldos por concepto de pago de premios, según tabla referida por la unidad Financiera y Contable; lo cual asciende a la suma de CUARENTA Y CINCO MILLONES SESENTA Y NUEVE MIL SEISCIENTOS CINCUENTA Y UN MIL PESOS.
Los Códigos GELSA, GTECH, LOTIC y LOTIR, en todos los sorteos analizados son reportados por la Unidad Financiera como retenidos por no pago de premios, pero al ser virtuales no se evidencia retención o suspensión para los diferentes sorteo</t>
  </si>
  <si>
    <t>Falta de portunidad  en el registro de ingresos y definición de  soportes para el registro de los mismos. 
El registro de los ingresos correspondiente a las diferentes autorizaciones de Juegos Promocionales concedidas por la entidad , se registran únicamente hasta el último día hábil del respectivo mes.
Al finalizar el mes se registran causaciones correspondientes al cobro del canon de arrendamiento de los parqueaderos de propiedad de la entidad , incumpliendo, lo pactado en la cláusula segunda de los  Contratos No. 13 y 46 de 2018, establecido entre la Loteria de Bogota y la Contraloria de Bogotá y DEMCOOP
En el procedimiento de gestión de ingresos no se definen claramente documentos que soportan la información de los hechos contables; se hace mención a: Memorantos, consignaciones, reportes bancarios; en tal sentido, para operaciones como por ejemplo, los pagos de canones de arrendamiento de la Contraloría de Bogotá, los cuales no cuentan con consignación o memorando, no se cuenta con un soporte adecuado que permita verificar el origen del ingreso.</t>
  </si>
  <si>
    <t xml:space="preserve">Falta de trazabilidad en el Proceso de Saneamiento Contable 
no se encontró evidencia de la gestión adelantada por parte de los responsables del proceso, en relación con el proceso de saneamiento contable.
No se evidencian actas o ducumentos soportes que acrediten la gestión por parte del Comité de Sostenidbilidad Contable.
No se cuenta con información razonable ,confiable, consistente , verificable,  oportuna y objetiva, sobre la cartera vencida ni sobre el estado de los procesos de cobro de la misma.
No obstante la facultad legal para adelantar los procesos de cobro de la cartera morosa, a través del proceso de cobro coactivo, los procesos de cobro de dicha cartera, se adelantan a través de procesos ejecutivos en la jurisdicción ordinaria.
Reitera lo señalado en la Observación 7 CONTROL INTERNO CONTABLE 2018 VIGENCIA 2017 </t>
  </si>
  <si>
    <r>
      <t>Incumplimiento en términos internos para la presentación de las Declaraciones Tributarias
E</t>
    </r>
    <r>
      <rPr>
        <sz val="9"/>
        <color indexed="10"/>
        <rFont val="Arial"/>
        <family val="2"/>
      </rPr>
      <t>l 76.4% de las declaraciones se estan presentando el último día del vencimiento de los términos</t>
    </r>
    <r>
      <rPr>
        <sz val="9"/>
        <color indexed="8"/>
        <rFont val="Arial"/>
        <family val="2"/>
      </rPr>
      <t xml:space="preserve">, constituyéndose en un riesgo, que puede llevar a la entidad a sumir posibles multas o sanciones por extemporaneidad.
</t>
    </r>
  </si>
  <si>
    <t>Inconsitencia  en parametrización del software de presupuestoe inseguridad en el uso del mismo. 
El día 29/01/2018, se expide certificado de disponibilidad presupuestal No.128, por valor $90.000.000, por concepto de DOBLE CHANCE PARA EL LOTERO VIGENCIA 2018, cuyo registro presupuestal es el No. 129 del 31/01/2018; verificado los giros que afectaron el respectivo registro presupuestal, se observa que se presento una sobre ejecución por valor de $3.063.000.00 y que el campo  “Dependencia que solicita” , establecido en el formato FRO 310-73-3, reporta la palabra “null”.
El día 22/02/2018, se expide certificado de disponibilidad presupuestal No.186, por valor $105.000.000, por concepto de PREMIOS PROMOCIONALES RASPA Y GANA MARZO DE 2018, registro presupuestal No.220 de fecha 01/03/2018; verificados los giros o erogaciones que afectaron el respectivo registro presupuesta,l se observa que se presento una sobre ejecución por valor de $ 4.948.000.00. 00 y que el campo  “Dependencia que soilcita” , establecido en el formato FRO 310-73-3, reporta la palabra “null”.</t>
  </si>
  <si>
    <t>Deficiencias estructurales 
Se observan deficiencias significativas encuanto a la descripción genérica de actividades, ausencia en el diseño de controles, en la medida que no cumplen con los requisitos mínimos en el diseño  de los controles, lo cual hace imposible validar su ejecución. Se establecen tiempos que no se controlan; Se fijan puntos de control que no se cumplen; Se fijan documentos soportes pero no se reglamentan, y no cumplen con requisitos mínimos como firma del ordenador; No se encuentra trazabilidad de actividades como:  conciliación presupuesto - contabilidad, talento humano - contabilidad.</t>
  </si>
  <si>
    <t>GESTIÓN FINANCIERA Y CONTABLE 2018</t>
  </si>
  <si>
    <t>No se han realizado arqueos a la Caja Menror</t>
  </si>
  <si>
    <t>Dar cunmplimiento a la realización de arqueos periódicos.</t>
  </si>
  <si>
    <t>Arqueo de Caja Menor</t>
  </si>
  <si>
    <t>Se cuenta con la Resolución No.000007 de enero de 2019, en donde se define el responsable del manejo de la caja menor</t>
  </si>
  <si>
    <t>Comunicación reibida por parte de la aseguradora</t>
  </si>
  <si>
    <t xml:space="preserve">Se cuenta con la Resolución No.000007 de enero de 2019, en donde se estable la cuantia del manejo del efectivo en 5 SMLMV </t>
  </si>
  <si>
    <t>Se han realizado arqueos periódicios al manejo de la caja menor, verificando, entre otros aspectos, el cumplimiento de los términos para la legalización de ls gastos.</t>
  </si>
  <si>
    <t>Se han realizado arqueos periódicios al manejo de la caja menor, verificando, entre otros aspectos, el cumplimiento de las diposiciones sobre el manejo de caja menor.</t>
  </si>
  <si>
    <t>Se  verifican los cargues de premios de los distribuidores virtuales, en el aplicativo.</t>
  </si>
  <si>
    <t>Se verifica el cumplimiento establecido para el trámite de las consignaciones, de manera mensual.</t>
  </si>
  <si>
    <t xml:space="preserve">Se efectuo reunion con el Dr. Ernesto  Hurtado para solictarle informe sobre los procesos que tiene a su cargo.
En el mes de diciembre se realizó la reunión del Comité Técnico de Saneamiento Contable, se tomaron determinaciones respecto de los casos presentados y se definieron compromisos para la consolidación y seguimiento de los casos </t>
  </si>
  <si>
    <t>La circular del cronograma con radicado 3-2019-116, se envio por correo electronico a todas las dependencias, incluido Control Interno. Mensualmente se les recuerda telefónicamente a quienes no han tramitado la información.
Se ha logrado estabilizar el trámite oportuno de la información, de lo cual se dejó constancia en el CIGD realizado en noviembre de 2019</t>
  </si>
  <si>
    <t>IGUAL A LA No. 2.5 DE GESTIÓN FINANCIERA Y CONTABLE 2018</t>
  </si>
  <si>
    <t>Los premios eran cargados por Sistemas y no se tenia un control permanente</t>
  </si>
  <si>
    <t>Se tiene establecido la entrega de la consignaciones al finalizar cada mes</t>
  </si>
  <si>
    <t xml:space="preserve">Independiente de que exista en la entidad la figura del cobro coactivo, el procesos estan en cobro juridico con abogados externos y no han reportado avance de viabilidad o no de cobro para someter a consideración de proceso de saneamiento </t>
  </si>
  <si>
    <t>Recepcion de la información financiera tardía</t>
  </si>
  <si>
    <t>Deficiencias en el aplicativo</t>
  </si>
  <si>
    <t xml:space="preserve">Los procedimentos se encuentran en revisión desde el año pasado para ser actualizados. </t>
  </si>
  <si>
    <t>Verificación mensual cargue premios distribuidores virtuales</t>
  </si>
  <si>
    <t>Verificación mensual del registro oportuno de consignaciones por promocionales y arrendamientos</t>
  </si>
  <si>
    <t>Solicitud informe</t>
  </si>
  <si>
    <t>Procedimientos Revisados y Actualizados</t>
  </si>
  <si>
    <t>Requerimientos</t>
  </si>
  <si>
    <t>Circulares emitidas</t>
  </si>
  <si>
    <t>Unidad de Recuros Físicos</t>
  </si>
  <si>
    <t>Unidad de Loterias - Unidad Financiera y Contable</t>
  </si>
  <si>
    <t>Unidad de Apuestas y Control de Juegos -  Unidad Financiera y Contable</t>
  </si>
  <si>
    <t>Secretaria General - Unidad Financiera y Contable</t>
  </si>
  <si>
    <t>Todas las áreas</t>
  </si>
  <si>
    <t>Unidad financiera y Contable - Planeación</t>
  </si>
  <si>
    <t>Cargar los premios de los dstribuidores virtuales directamente por parte de la Unidad de Loterias</t>
  </si>
  <si>
    <t xml:space="preserve">Cargar semanalmente las cosignaciones de los GEstores </t>
  </si>
  <si>
    <t>Solicitar al abogado externo infome de cada uno de los procesos en cobro coactivo.</t>
  </si>
  <si>
    <t>Preparar una circular con la fechas limites de los trámites financieros y mensualmente se envian correos recordando dichas fechas</t>
  </si>
  <si>
    <t>Realizar requerimiento a sistemas</t>
  </si>
  <si>
    <t>Realizar revisión de los procedimientos</t>
  </si>
  <si>
    <t>Permanente</t>
  </si>
  <si>
    <t>CONTROL INTERNO CONTABLE 2019 VIGENCIA 2018</t>
  </si>
  <si>
    <t xml:space="preserve">Se encuentra que la actividad contable de la entidad se desarrolla conforme a las orientaciones de la CGN; no obstante, se encuentran deficiencias en cuan a su socialización a todos los funcionarios vinculados al proceso. </t>
  </si>
  <si>
    <t>Se evidencian deficiencias en cuanto a la identificación y gestión de los riesgos contables. Reitera la señalado en la observación 8 Informe Control Interno Contable  2018 vigencia 2017</t>
  </si>
  <si>
    <t xml:space="preserve">Se encuentran deficiencias en relación con la definición, implementación y seguimiento de acciones de mejora relativas a la gestión del control interno contable. </t>
  </si>
  <si>
    <t>En las respuestas al cuestionario de control interno contable se encontro esta deficiencia</t>
  </si>
  <si>
    <t>Realizar la conciliación del contingente judicial</t>
  </si>
  <si>
    <t>Actualizar el mapa de riesgos</t>
  </si>
  <si>
    <t>Implementar las acciones de mejora</t>
  </si>
  <si>
    <t>Conciliacion</t>
  </si>
  <si>
    <t>Mapa de riesgos</t>
  </si>
  <si>
    <t>Cumplimiento</t>
  </si>
  <si>
    <t>Unidad financiera y Contable</t>
  </si>
  <si>
    <t xml:space="preserve">Socialización circular de terminos de trámies financieros
Requerimientos en el CIGD
Socializacoón de procedimientos financieros y contables </t>
  </si>
  <si>
    <t>Se revisa mensualmente la información del contingencte judicial y se concilia con contabilidad</t>
  </si>
  <si>
    <t>El mapa de riesgos fue actualizado y aprobado en Comité</t>
  </si>
  <si>
    <t xml:space="preserve">Se formularon los planes de mejoramiento y se encuentran en ejecución </t>
  </si>
  <si>
    <t>AUDITORÍA CARTERA 2019</t>
  </si>
  <si>
    <t>Deficiencias estructurales – caracterización de procesos y sus procedimientos, indicadores, identificación de riesgos y diseño de controles.  (Ver Observación N°1 Informe)</t>
  </si>
  <si>
    <t xml:space="preserve"> Deficiencias en la estructuración del proceso de Gestión de Recaudo y sus procedimientos vinculados.  (Ver Observación N°2 Informe)</t>
  </si>
  <si>
    <t xml:space="preserve"> Deficiencias en el control de retención de billetería (Ver Observación N°3 Informe)</t>
  </si>
  <si>
    <t xml:space="preserve"> Falta de oportunidad en el reporte de sorteos pendientes de pago por parte de los distribuidores.  (Ver Observación N°4 Informe)</t>
  </si>
  <si>
    <t xml:space="preserve"> Inconsistencias en la información reportada sobre el pago de sorteos o la actualización de pólizas por parte de los distribuidores  (Ver Observación N°5 Informe)</t>
  </si>
  <si>
    <t xml:space="preserve">Reporte de sorteos en mora, a pesar de haber sido pagados oportunamente (Ver Observación N°6 Informe) </t>
  </si>
  <si>
    <t xml:space="preserve">Se presentan copias de consignaciones realizadas para sorteos anteriores como justificación de pago de sorteos posteriores (Ver Observación N°7 Informe) </t>
  </si>
  <si>
    <t xml:space="preserve"> Registro de Notas Débito y/o crédito que afectan saldos contables la cuenta de cartera (Ver Observación N°8 Informe) </t>
  </si>
  <si>
    <t>Falta revisar y actualizar el procedimiento de Gestión de Recaudo</t>
  </si>
  <si>
    <t>Errores en la digitación de los memorandos de retención</t>
  </si>
  <si>
    <t>Errores de digitación en los memorandos de Retención de billetería</t>
  </si>
  <si>
    <t>Cuando u n distribuidor presenta saldos a favor en algun sorteo, en los cuales ha adjuntado los originales de la consignacióny después   se los decuenta en otro sorteo, adjunta fotocopia de la consignación aportada con anterioridad.</t>
  </si>
  <si>
    <t>Deficiencia en el análisis y conciliación en las cuentas contables correspondientes a cartera de la lotería.</t>
  </si>
  <si>
    <t>El Procedimiento de Gstión de Recaudo fue ajustado</t>
  </si>
  <si>
    <t>Se revisaron con exactitud todos los memorandos de retención de billeteria</t>
  </si>
  <si>
    <t xml:space="preserve">Se cargan y revisan a  diario el carrgue de las consignaciones desde la plataforma </t>
  </si>
  <si>
    <t>Se elaboro la conciliación a diciembre de 2019, para efectuar los ajustes correspondientes.</t>
  </si>
  <si>
    <t>Procedimiento ajustado</t>
  </si>
  <si>
    <t>Memorandos revisados</t>
  </si>
  <si>
    <t>Diario</t>
  </si>
  <si>
    <t>Conciliación mensual</t>
  </si>
  <si>
    <t>Memorandos emitidos / Memorandos  revisados</t>
  </si>
  <si>
    <t>Actualizar el procedimiento de Gestión de recaudo</t>
  </si>
  <si>
    <t>Revisar semanalmente el memorando de Retención de billetería</t>
  </si>
  <si>
    <t xml:space="preserve">Cargar los archivos de las consignaciones de los distribuidores descargados de las plataformas financieras.
</t>
  </si>
  <si>
    <t>Efectuar la conciliacion de los saldos de contabilidad / cartera</t>
  </si>
  <si>
    <t xml:space="preserve"> INFORME ANUAL DE EVALUACIÓN DEL SISTEMA DE CONTROL INTERNO CONTABLE A 31 DE DICIEMBRE  2019</t>
  </si>
  <si>
    <t>INFORME AUDITORIA DE APUESTAS Y CONTROL DE JUEGOS "AUTORIZACIÓN Y EMISIÓN CONCEPTOS PROMOCIONALES"</t>
  </si>
  <si>
    <t xml:space="preserve">Se presentan diferencias entre la información contable y financiera del año 2016 frente al recaudo por concepto de derechos de explotación sorteos promocionales, utilización de resultados y gastos de administración. </t>
  </si>
  <si>
    <t xml:space="preserve">No se legalizó en su totalidad la documentación por parte de los gestores para el cierre de los promocionales tal como se contempla en el procedimiento PRO 420-191-7. </t>
  </si>
  <si>
    <r>
      <t xml:space="preserve">No se evidencio la póliza requerida para la autorización de la rifa de la firma </t>
    </r>
    <r>
      <rPr>
        <i/>
        <sz val="9"/>
        <color indexed="8"/>
        <rFont val="Arial"/>
        <family val="2"/>
      </rPr>
      <t xml:space="preserve"> Fondo de Empleados Organización Ramo FEOR”.</t>
    </r>
    <r>
      <rPr>
        <sz val="9"/>
        <color indexed="8"/>
        <rFont val="Arial"/>
        <family val="2"/>
      </rPr>
      <t xml:space="preserve"> </t>
    </r>
    <r>
      <rPr>
        <i/>
        <sz val="9"/>
        <color indexed="8"/>
        <rFont val="Arial"/>
        <family val="2"/>
      </rPr>
      <t xml:space="preserve"> </t>
    </r>
  </si>
  <si>
    <t>El cálculo  de los derechos de explotación, utilización de resultados y gastos de administración, se realiza de manera manual, lo que da lugar a errores en el registro de información</t>
  </si>
  <si>
    <t xml:space="preserve">Requerimiento funcional a la Oficina de Sistemas
Herremienta desarrollada
Herramienta puesta en producción </t>
  </si>
  <si>
    <t xml:space="preserve">Implementar en la plataforma de Juegos Promocionales  la liquidación de derechos, mediante una herramienta que realice el cálculo automático de los derechos de explotación, utilización de resultados y gastos de administración.  </t>
  </si>
  <si>
    <t>Documentar la obligación en el acto administrativo .</t>
  </si>
  <si>
    <t>Documentar la obligación en el acto administrativo.</t>
  </si>
  <si>
    <t>Unidad de Apuestas y Control de Juegos, Oficina de Sistemas</t>
  </si>
  <si>
    <t xml:space="preserve">Unidad de Apuestas y Control de Juegos </t>
  </si>
  <si>
    <t>Unidad de Apuestas y Control de Juegos</t>
  </si>
  <si>
    <t>Se desarrollo el ajuste a la herramienta para el cálculo automático de los derechos de explotación, utilización de resultados y gastos de administración</t>
  </si>
  <si>
    <t>La autorízación se concede mediante resolución la cual incluye dentro de las obligaciones del gestor, lo concerniente a la entrega de actas de sorteo y entrega de premios.</t>
  </si>
  <si>
    <t>La Lotería de Bogotá adelanta permanentemente actividades promocionales, sin emabargo con los promocionales que generan recambio o cruces de efectivo con los distribuidores, no existe un procedimiento para el cruce de estos saldos con el área de cartera, generando diferencias en los saldos de distribuidores y dificultades para saber el saldo real de la cartera.</t>
  </si>
  <si>
    <t>En relación con el Procedimiento CONTROL Y SEGUIMIENTO JUEGOS DE SUERTE Y AZAR, se deben establecer tiempos para realizar los informes de las Visitas de Inspección y Fiscalización, a la fecha de la auditoría no se habia realizado el informe de la visita de inspección realizada el 06 de julio de 2018.</t>
  </si>
  <si>
    <t>AUDITORÍA INTERNA DEL SISTEMA DE GESTIÓN DE CALIDAD   EXPLOTACIÓN DE JUEGOS DE SUERTE AZAR</t>
  </si>
  <si>
    <t xml:space="preserve">Inlcuír en el Procedimiento CONTROL Y SEGUIMIENTO JUEGOS DE SUERTE Y AZAR, Código POR420-197-8, el término de treinta (30) días para presentar los informes de las Visitas de Inspección y Fiscalización, </t>
  </si>
  <si>
    <t xml:space="preserve">Se ajustó el procedimiento
CONTROL Y SEGUIMIENTO JUEGOS DE SUERTE Y AZAR, Código POR420-197-8, incluyendo   el término de treinta (30) días para presentar los informes de las Visitas de Inspección y Fiscalización, </t>
  </si>
  <si>
    <t>Unidad de Loterías</t>
  </si>
  <si>
    <t>EXPLOTACIÓN DE JUEGOS DE SUERTE AZAR</t>
  </si>
  <si>
    <t>En la estructura general de los procesos (representación gráfica e interacción de las actividades del proceso) en los procesos de Explotación de Juegos de Suerte y Azar y el de Control Inspección y Fiscalizaciónen y en sus procedimientos, no es claro el alcance de los mismos; no se diferencian las actividades y procedimientos que cubren todos los juegos de suerte y azar y aquellos que hacen referencia específicamente a la gestión de las apuestas permanentes. 
De igual forma, se encuentra que, los procedimientos vinculados al proceso de “Control  Inspección y Fiscalización”, no están cubiertos de manera adecuada por las actividades previstas en su caracterización.</t>
  </si>
  <si>
    <t>Los indicadores definidos no cubren las diferentes actividades y procedimietos vinculados al proceso; particularmente, no se definen indicadores relacionados con el control y seguimiento a la operación de rifas y juegos promocionales, ni frente al comportamiento de las actuaciones administrativas y procesos sancionatorios.</t>
  </si>
  <si>
    <t>Respecto de la gestión de riesgos, se encuentra que los riesgos identificados, no cubren todas las actividades y procedimietos vinculados al proceso; de igual manera, se advierten deficiencias en la forma como están descritos los riesgos identificados y en cuanto a la definición y diseño de los controles.</t>
  </si>
  <si>
    <t>En el procedmiento control y seguimiento juegos de suerte y azar Código:PRO420-194-8, se confunden las facultad de fiscalización, con las de supervisión; las visitas de inspección y  fiscalización previstas en el procedimiento, no atienden de manera adecuada los preceptos establecido en el articulo 43 de la Ley 643 de 2001 ; en efecto, la definición y la metodología prevista para las visitas de inspección y fiscalización, están orientadas a la “Verificación de las obligaciones contractuales” tanto en los puntos de venta (visitas de inspección), como en la sede principal  del concesionario (visitas de fiscalización).</t>
  </si>
  <si>
    <t>No se encuentran documentados los procedimientos previstos para el ejercicio de la facultad de fiscalización, respecto de los juegos de suerte y azar distintos de las apuestas permanentes.</t>
  </si>
  <si>
    <t>La verificación de la exactitud de las liquidaciones de los derechos de explotación presentadas por el concesionario, que constituye la escencia de la facultad de fiscalización, se encuentra prevista en el procedimiento de Gestion de derechos de explotación, cuyo objetivo es el de “Controlar que los pagos realizados por el concesionario correspondan en valor y tiempo a lo dispuesto en la normatividad vigente”. El objetivo y alcance del procedimiento, solo hace referencia a los pagos realizados por el concesionario y no cubre las liquidaciones de derechos de explotación de los demás juegos de suerte y azar; tampoco prevé el trámite de la liqudación de aforo o de revisión, según sea el caso, de que tratan los literales b) y c) del artículo 44 de la Ley 643 de 2001 , en los casos en que se detecten omisiones, inconsistencias o errores aritméticos en la información reportada en la liquidación de derechos de explotación.</t>
  </si>
  <si>
    <t xml:space="preserve">Se observan demoras y falta de oportunidad en el  seguimiento por parte de la Unidad de Apuestas y Control de Juegos, a las observaciones plasmadas en los informes de visitas de fiscalización e  inspección </t>
  </si>
  <si>
    <t>Respecto de la actividad de fiscalización, además de las visitas de fiscalización e inspección, la Lotería de Bogotá cuenta con otros instrumentos, de manera particular, con el aplicativo de seguimiento en línea y tiempo real, que le permite verificar la información sobre las ventas de chance, operación por operación y apuesta por apuesta; en tal sentido, si se detecta cualquier inconsistencia, así sea de pesos, es posible detectar en que apuesta (día, hora, canal, lugar, etc.) se presentó la dificultad. No obstante, las mismas se realizan de manera aislada por las diferentes áreas, sin que se encuentre debidamente documentado e implementado un procedimiento de fiscalización, que las articule y permita reconocer sus resultados como un todo.</t>
  </si>
  <si>
    <t xml:space="preserve"> En relación con la presente observación, tanto en la reunión previa con el profesional de la Oficina de Sistemas, como en la reunión de validación de las observaciones, se planteó la aclaración por prte del profesional de la Oficina de sistemas, en el sentido de que, si bien la Lotería de Bogotá, a través del profesional de la oficina de sistemas ha acompañado los procesos de auditoría interna a los sistemas de información adelantados por el proveedor de servicios informáticos del concesionario, y se han realizado requerimientos de información para la verificación de aspectos relacionados con este particular, efectivamente, se presentan dificultades desde el punto de vista metodológico, en cuanto a la ejecución y documentación de las auditorías. 
 </t>
  </si>
  <si>
    <t>Se evidencia una deficiente proyección y ejecución de los recursos disponibles para el control de juego ilegal, tanto de los recursos relacionados con apustas permanentes, como con los de loterías  
Durante el periodo auditado, se desarrollaron las actividades previstas en el convenio con la Policía Nacional; lo que permitió, entre otros aspectos, la capacitación a personal de la policía y de la fiscalía, en aspectos relacionados con el control de juego ilegal, el dasarrollo de operativos de control, que dieron lugar a capturas y al desmantelamiento de organizaciones dedicadas a la venta de chance ilegal. Sin embargo, no se encontró evidencia documentada de la existencia de una política institucional en materia de Control de Juego Ilegal, debidamente estructurada; ni de un  plan de acción e inversiones para su efectiva implementación.
No obstante, es importante señalar que, respecto de esta situación, la actual administración ya ha tomado medidas conducentes para su manejo; es así que, a la fecha, se encuentra en ejecución el contrato para estructuración, implementación y ejecución de un Plan Estratégico de lucha contra el Juego Ilegal de los productos que son competencia de la Lotería de Bogotá, en materia de prevención, control y judicialización y así mismo realizar seguimiento a cada una de las acciones que hacen parte de dicho plan.</t>
  </si>
  <si>
    <t>El trámite para verificar los eventos descritos en el artículo 44 de la Ley 643 de 2001, se encuentra en el Procedimiento Control y Seguimiento a la Operación de Rifas y Juegos Promocionales, cuyo objetivo es el de “Investigar si las rifas y juegos promocionales cumplen los requisitos legales”; revisado el citado procedimiento, se identifican deficiencias de carácter operativo y jurídico.</t>
  </si>
  <si>
    <t>No es claro el alcance de los procesos de Explotación de Juegos de Suerte y Azar y el de Control Inspección y Fiscalización, al igual que las actividades previstas en su caracterización.</t>
  </si>
  <si>
    <t>Los indicadores definidos no cubren las diferentes actividades y procedimientos vinculados al proceso (Rifas y juegos promocionales y procesos sancionatorios.)</t>
  </si>
  <si>
    <t xml:space="preserve"> Deficiencia en la descripción y cubrimiento de los riesgos.</t>
  </si>
  <si>
    <t>Falta de procedimiento  en el ejercicio de la facultad de fiscalización de rifas y promocionales</t>
  </si>
  <si>
    <t>El procedimiento de Gestion de derechos de explotación solo hace referencia a los pagos realizados por el concesionario y no cubre las liquidaciones de derechos de explotación de los demás juegos de suerte y azar.</t>
  </si>
  <si>
    <t xml:space="preserve">Aunque se hace seguimiento a los requerimientos al concesionario, son mínimas las recibidas por fuera del plazo extablecido. </t>
  </si>
  <si>
    <t>Falta de articular las actividades que desarrollan la Unidad de Apuestas y el Area de Sistemas en el procedimiento de fiscalización.</t>
  </si>
  <si>
    <t xml:space="preserve">Aunque se han efectuado las auditorias no se llevó a cabo el desarrollo metodológico  </t>
  </si>
  <si>
    <t>Falta de documentar y estructurar una política institucional en materia de Control de Juego Ilegal.</t>
  </si>
  <si>
    <t xml:space="preserve">El Procedimiento Control y Seguimiento a la Operación de Rifas y Juegos Promocionales, presenta debilidades de carácter operativo y jurídico. </t>
  </si>
  <si>
    <t>Ajustar los procesos de Explotación de Juegos de Suerte y Azar y el de Control Inspección y Fiscalización.</t>
  </si>
  <si>
    <t>Definir indicadores que cubren las diferentes actividades y procedimientos vinculados al proceso (Rifas y juegos promocionales y procesos sancionatorios.)</t>
  </si>
  <si>
    <t>Ajustar y complementar los riegos existentes en los procesos de Explotación de Juegos de Suerte y Azar, como una mejora contínua.</t>
  </si>
  <si>
    <t>Se definiran las Guías para las visitas de fiscalización y de inspección, garantizando el cumplimiento de  los preceptos establecidos en el articulo 43 de la Ley 643 de 2001</t>
  </si>
  <si>
    <t>Establecer procedimiento de fiscalización de rifas y promocionales</t>
  </si>
  <si>
    <t>Inlcuir en el procedimiento de Gestion de derechos de explotación, las liquidaciones  de los demás juegos de suerte y azar.</t>
  </si>
  <si>
    <t>Los plazos se definiran de acuerdo con la complejidad de la información requerida.</t>
  </si>
  <si>
    <t>Ajustar en el procedimiento de fiscalización, articulando las actividades de las dos dependencias.</t>
  </si>
  <si>
    <r>
      <t>La auditoría se desarrollará acorde a las mejores prácticas definidas en la</t>
    </r>
    <r>
      <rPr>
        <sz val="9"/>
        <color indexed="10"/>
        <rFont val="Arial"/>
        <family val="2"/>
      </rPr>
      <t xml:space="preserve"> Norma ISO  19011:2018</t>
    </r>
  </si>
  <si>
    <t>Estructurar una política institucional en materia de Control de Juego Ilegal.</t>
  </si>
  <si>
    <t>Ajustar el El Procedimiento Control y Seguimiento a la Operación de Rifas y Juegos Promocionales a la normatividad vigente.</t>
  </si>
  <si>
    <t>Unidad de Apuestas y Control de Juegos 
Sistemas</t>
  </si>
  <si>
    <t xml:space="preserve">Se realizó ajuste a los procedimientos  de Explotación de Juegos de Suerte y Azar y el de Control Inspección y Fiscalización. </t>
  </si>
  <si>
    <t xml:space="preserve">Avance en la gestión de convenios….
Se solicita ampliación de plazo </t>
  </si>
  <si>
    <t>Se realizó la revisión y ajuste a los riesgos de los procesos de Explotación de Juegos de Suerte y Azar, los cuales fueron aprobados por el CIGD en el mes de diciembre de 2019</t>
  </si>
  <si>
    <t xml:space="preserve">Se avanzó en la definición de guias para las visitas de fiscalización y de inspección; está pendiente su presentación al CIGD para su aprobación 
Se solicita ampliación de plazo  </t>
  </si>
  <si>
    <t xml:space="preserve">Se ralizó ajuste al procedimiento  CONTROL Y SEGUIMIENTO JUEGOS DE SUERTE Y AZAR, no obstante, se hace necesario una nueva revisión, para individualizar las actividades de control relacionadas con el juego de chance, y las relitivas a rifas y juegos promocionales.
Se solicita ampliación de plazo 
</t>
  </si>
  <si>
    <t xml:space="preserve">Se ralizó ajuste al procedimiento  GESTION DE DERECHOS DE EXPLOTACION , no obstante, se hace necesario una nueva revisión, para individualizar las actividades de control relacionadas con el juego de chance, y las relitivas a rifas y juegos promocionales.
Se solicita ampliación de plazo 
</t>
  </si>
  <si>
    <t>Control a los requeriomientos y validación de términos de respuesta.</t>
  </si>
  <si>
    <t xml:space="preserve">Pendiente coordinación con Sistemas 
Se solicita ampliación de plazo </t>
  </si>
  <si>
    <t>La Oficina de Sistemas adelantó en el mes dediciembre de 2019 la auditoría al funcionamiento téncico de los juegos, incentivos y planes de premio autorizados al concesionario; paralo cual se definió un plan de auditoría, que establece, entre otros aspectos, el acance de la auditoría, objetivo, metodología, recursos, partes interesadas, etc.
Este modelo será implementado de manera regular en las auditorías que se adelanten en cumplimiento de lo previsto en el contrato.
Pendiente informe y Plann de mejoramiento</t>
  </si>
  <si>
    <t>Contrato Avellaneda</t>
  </si>
  <si>
    <t xml:space="preserve">Avance contrato 
Proyecto ajuste a procedimiento
Ajuste Manual de Funciones 
Pendiente aprobación 
</t>
  </si>
  <si>
    <t>Planeación</t>
  </si>
  <si>
    <t>DIRECCINAMIENTO ESTRATÉGICO</t>
  </si>
  <si>
    <t>Revisar los criterios de reevaluación de los proveedores que les permita eliminar la subjetividad los aspectos evaluados y de esta mejorar el proceso de evaluación del desempeño de los mismos, para el beneficio mutuo.</t>
  </si>
  <si>
    <t>Realizar revisión para hacer seguimiento y medición, del producto no conforme que se presenta en la billetería, de tal forma que se garantice el cumplimiento de la mezcla que se envia a Thomas.</t>
  </si>
  <si>
    <t>Gestión de Bienes y Servicios. Se propone un indicador  Nivel de desempeño a proveedores y contratistas (revisar formato de evalución de proveedores) y establecer una herramienta o mecansimo que permita consolidar todos los proveedores.</t>
  </si>
  <si>
    <t>Proceso Explotación de Juegos de Suerte y Azar (Unidad de Loterías).</t>
  </si>
  <si>
    <t xml:space="preserve">Incumplimiento y/o alerta de incumplimiento de la meta del proyecto de inversión.
Desde el punto de vista de la ejecución de los recursos asignados, se identifican inconsistencias en el acumulado del cumplimiento de las Metas, lo mismo que en la programación prevista para el 2018.
</t>
  </si>
  <si>
    <t xml:space="preserve">Debilidad en la planeación de la contratación. 
De acuerdo con la información remitida por  el Área de Planeación sobre el seguimiento a la ejecución del Plan de Inversiones, se evidencia que se han realizado modificaciones al Plan de Inversiones que implican cambios en el Plan   Anual de Adquisiciones aprobado para el año 2018, las cuales no han sido debidamente aprobadas y/o documentadas
</t>
  </si>
  <si>
    <t xml:space="preserve">Debilidades en la planeación del proyecto de inversión. Conforme a la información sobre la ejecución del proyecto de inversión en las vigencias 2016 y 2017, se evidencian deficiencias en su ejecución.
En lo que respecta a la vigencia 2018, en el mes de febrero se planteó un ajuste en la programación, que no tiene en cuenta los montos inicialmente previstos para la vigencia. 
</t>
  </si>
  <si>
    <t xml:space="preserve">Incumplimiento y/o alerta de incumplimiento de la meta del proyecto de inversión.
Se presentan deficiencias en la gestión de los proyectos, que dan lugal al incumplimiento de las metas del proyecto; segun alerta generada por el SEGPLAN a la fecha de corte, se identifican metas del proyecto que no reportan avances
</t>
  </si>
  <si>
    <t xml:space="preserve">Las acciones aplicadas por la entidad son inefectivas.
Si bien la entidad ha definido e implementado mecanismos de seguimiento a la ejecución del Plan y se han dado las directrices para la superación de los rezagos en la ejecución; tales medidas no han generado los resultados esperados.
</t>
  </si>
  <si>
    <t xml:space="preserve">Debilidad en la planeación de la contratación.
Debido a la falta de consistencia entre el Plan de Inversión y el Plan Anual de Adquisiciones, anotada en el punto anterior, no se cuenta con un criterio de referencia para verificar la oportunidad en las diferentes etapas del ciclo contractual. El Plan de Inversión prevé la ejecución de "Proyectos tecnológicos que apalanquen las estrategias Comerciales"; aún cuando se identifican diferente proyectos de tecnología y de gestión comercial, no se encuentra ningún ítem específico para este propósito, lo que no permite establecer los avancen en la gestión de este proyect
</t>
  </si>
  <si>
    <t>Conforme a lo reportado en el informe con corte a junio 30 de 2018, a esa fecha  se habían ejecutado $138.000.000, que equivalen al 19.67%, de los $701.310.000 previstos para el año 2018. Revisada la información con corte a septiembre 30 de 2018 ; la ejecución de los recursos asignados al proyecto de inversión llegó a los $ 178.000.000,  que equivalen a un 25.31%.  lo cual supone un mayor riesgo respecto al propósito de lograr el cumplimiento de lo planeado y/o el riesgo de no alcanzar los objetivos propuestos para la vigencia.</t>
  </si>
  <si>
    <t xml:space="preserve">Incumplimiento y/o alerta de incumplimiento de la meta del proyecto de inversión.
Las deficiencias en la planeación del proyecto y en la gestión de los contratos, plantean un riesgo respecto del cumplimiento de las metas del proyecto.
</t>
  </si>
  <si>
    <t>Debido a la falta de consistencia entre el Plan de Inversión y el Plan Anual de Adquisiciones, y a las deficiencias en la gestión de los contratos, anotada en los informes anteriores, se ha hecho necesario realizar ajustes (disminución o aumento de recursos entre las metas, modificación de alcances, retiro o inclusión), en relación con los contratos previstos para la ejecución del Plan de Inversiones</t>
  </si>
  <si>
    <t>Realizar segumiento periódico al proyecto de inversión.</t>
  </si>
  <si>
    <t>Modificar el procedimiento, y actualizar el PAA de acuerdo a los requrimientos y publicar.</t>
  </si>
  <si>
    <t>PLANEACION ESTRATÉGICA</t>
  </si>
  <si>
    <t>Atención al cliente y Comunicaciones</t>
  </si>
  <si>
    <t>Proceso actualizado</t>
  </si>
  <si>
    <t xml:space="preserve">Material de capacitación
Listado de asistencia
</t>
  </si>
  <si>
    <t xml:space="preserve">Vacíos normativos y legales sobre la clasificación y tiempos de respuesta sobre los derechos de petición en los funcionarios de la Lotería que participan en el proceso de PQRS.
No existen controles eficaces sobre la revisión de fondo en las respuestas de los derechos de petición. 
La parametrización del Sistema Distrital de Quejas y Soluciones en la asignación de tiempos límite de respuesta no depende de la Lotería de Bogotá.
</t>
  </si>
  <si>
    <t>Analizar y ajustar el procedimiento de gestión de PQRD con el fin de fortalecer los controles existentes que prevengan el vencimiento de términos y la calidad de las respuestas. Dichos controles deben quedar documentados de acuerdo a los nuevos lineamientos de cómo documentar controles.</t>
  </si>
  <si>
    <t>Capacitar a todos los funcionarios que intervienen en el proceso de gestión de PQRD sobre todos los cambios efectuados al procedimiento, producto del fortalecimiento de controles.</t>
  </si>
  <si>
    <t>El plan de mejoramiento propuesto se cumplió a cabalidad y las acciones propuestas se llevaron a cabo en el plazo establecido (las mismas cuentan con la evidencia) dicho plan de mejoramiento y sus actividades se desarrollaron completamente para antes de recibir la visita del ICONTEC este año dado que era lo primero que iba a revisar la Auditora.</t>
  </si>
  <si>
    <t>El seguimiento y verificación de los planes relacionados con el Sistema de Gestión de la Calidad, esta bajo la responsabilidad de la Oficina de Planeación.</t>
  </si>
  <si>
    <t>Realizada la revisión de la matriz de Comunicaciones publicada en la intranet, se encuentra que en la misma no se establece de manera expresa y clara los mecanismos para garantizar la divulgación de los actos administrativos, las decisiones y las acciones que se desprenden de la gestión en los diversos procesos, con algunas de las partes interesadas; particularmente, con: los distribuidores y con las partes interesadas correspondientes al grupo de personas naturales (loteros. jugadores, funcionarios, contratistas).</t>
  </si>
  <si>
    <t>Hecho un análisis sobre la integridad de los informes que deben ser comunicados por la Lotería de Bogotá, ya sea a otras entidades o al interior, se observó que hay algunos informes que, aunque son reportados a las entidades respectivas, no se encuentran contemplados en la matriz</t>
  </si>
  <si>
    <t>En relación con la información sobre la contratación  de la entidad, se encuentra que:
- En algunos casos, los contratos y/o prorrogas o adiciones publicados en la página del SECOP no están suscritos por las partes.
- En el archivo donde debe figurar la prorroga y/o adición o la terminación del contrato se encuentra cargado el contrato inicial. (Ver detalle en informe pag 8-9)</t>
  </si>
  <si>
    <t>Tomando como referente la Guía para el Cumplimiento de Transparencia Activa de la Ley 1712 de 2014 de la Procuraduría General de la Nación, se validaron un total de 44 ítems, de los cuales 25 se encuentran cumplidos; 13 presentan cumplimiento parcial y 6 se encuentran incumplidos</t>
  </si>
  <si>
    <t xml:space="preserve">Se identifica información que se encuentra enlazada con varios ítems de la estructura, haciendo que la información sea muy dispersa y repetitiva, (Ver detalle en informe pag 15)
</t>
  </si>
  <si>
    <t>Se encuentra información de años anteriores que, si bien puede resultar útil para la consulta ciudadana, al no estar identificado su carácter de “información histórica”, genera incertidumbre sobre su vigencia (Ver detalle en informe pag 15-16)</t>
  </si>
  <si>
    <t xml:space="preserve">Se identifica información desactualizada o incompleta (Ver detalle en informe pag 16)
</t>
  </si>
  <si>
    <t>Revisada la estructura y contenido del link de transparencia de la página web de la entidad, se encuentra que el mismo no prevé ningún tipo de criterio diferencial, que facilite el acceso a la información pública, por parte de los distintos grupos étnicos y culturales y de la población en situación de discapacidad.</t>
  </si>
  <si>
    <t>No se encuentra dentro del botón de transparencia información relativa a los mecanismos o procedimientos de participación ciudadana.</t>
  </si>
  <si>
    <t>SEGUIMIENTO A MATRIZ DE COMUNICACIONES Y LEY DE TRANSPARENCIA -  SEGUNDO SEMESTRE 2019</t>
  </si>
  <si>
    <t>AUDITORÍA AL  “SISTEMA INTEGRAL DE PREVENCIÓN Y CONTROL DE LAVADO DE ACTIVOS Y FINANCIACIÓN DEL TERRORISMO SIPLAFT” 2019 ”</t>
  </si>
  <si>
    <t xml:space="preserve">Deficiencias en la implementación del procedimiento de Vinculación de Personas Expuestas Políticamente (PEPs)
Se analizó la contratación celebrada por la entidad dentro del periodo objeto de auditoría y se encontró que:
a) La contratación de bienes y servicios, incluyendo los suscritos con distribuidores de Lotería de Bogotá, en una muestra de 56 contratos, se encontró que, 54 no cumplen con el requisito de verificación de “condición PEP”
b) De los cuatro (4) funcionarios vinculados, ninguno cumple con este requisito.  </t>
  </si>
  <si>
    <t>Ausencia de procedimientos previstos en el SIPLAFT
El Manual SIPLAFT de la Lotería de Bogotá, prevé en su numeral 8. “Procedimientos para implementar los mecanismos de control del lavado de activos y de la financiación del terrorismo y/o proliferación de armas de destrucción masiva de acuerdo al manual SIPLAFT</t>
  </si>
  <si>
    <t>De otra parte, se observó que en los 17 contratos que contienen la cláusula relacionada con el origen de recursos económicos, su contenido no se encuentra estandarizado, es así que, en algunos casos, se señala que el contratista certifica el origen de sus fondos; en tanto que, en otros, se utiliza la expresión, el contratista declara tal condición, bajo la gravedad del juramento</t>
  </si>
  <si>
    <t xml:space="preserve">Se hace también evidente la falta de capacitación de la normatividad que debe cumplir la entidad en materia del lavado de activos, financiación del terrorismo y proliferación de armas de destrucción masiva.   </t>
  </si>
  <si>
    <r>
      <t>Deficiencias en la información al apostador, sobre los requisitos previos para la entrega de premios y la obligación de verificar su identidad en dicho momento.
De acuerdo con la información publicada en la página web para el trámite de</t>
    </r>
    <r>
      <rPr>
        <i/>
        <sz val="9"/>
        <color indexed="8"/>
        <rFont val="Arial"/>
        <family val="2"/>
      </rPr>
      <t xml:space="preserve"> "Cobro de premios de la Lotería"</t>
    </r>
    <r>
      <rPr>
        <sz val="9"/>
        <color indexed="8"/>
        <rFont val="Arial"/>
        <family val="2"/>
      </rPr>
      <t>,  para el cobro de un premio, el apostador sólo debe presentar su cédula de ciudadanía/cédula de extranjería (no prevé otras opciones de identificación) y el billete o fracción ganador; la información que se le ofrece a los apostadores respecto del trámite para el cobro de los premios, no advierte sobre la obligación que tiene la Lotería de verificar la identidad de los ganadores, lo cual implica, además de la verificación de su documento de identidad, la consulta en las listas vinculantes y la verificación como ganador recurrente, entre otros aspectos.</t>
    </r>
  </si>
  <si>
    <t xml:space="preserve">Ausencia de procedimientos previstos en el SIPLAFT
El Manual SIPLAFT de la Lotería de Bogotá, prevé en su numeral 8. “Procedimientos para implementar los mecanismos de control del lavado de activos y de la financiación del terrorismo y/o proliferación de armas de destrucción masiva”; los siguientes procedimientos: 
8.1. Procedimiento para atender oportunamente las solicitudes de información que realicen las    autoridades competentes       
8.2. Procedimiento para identificar y reportar señales de alerta    
8.3. Procedimiento para identificación de funcionarios, proveedores o Contratistas, así como para la verificación y actualización de datos   
8.4. Procedimiento que describa las actividades, controles y medios que se Adelantaran para informar al apostador sobre los requisitos previos para la Entrega de premios y la obligación de verificar su identificación en dicho Momento           
8.5. Procedimiento de vinculación de personas expuestas políticamente (PEP)
Los procedimientos 8.1, 8.4 y 8.5 previstos en el Manual del SIPLAFT, no se encuentran definidos dentro de los procedimientos de la entidad.
</t>
  </si>
  <si>
    <t xml:space="preserve">Inoportunidad en el reporte de información
Se evidencian inconsistencia en los términos previstos para la presentación de informes definidos en el Acuerdo 317 de 2016 del CNJSA y los definidos en el Manual del SIPLAFT de la Lotería de Bogotá
Como se advierte en el cuadro anterior, se observa que los reportes sobre "Ausencia de Operaciones Sospechosas" y "Ganadores de Premios" de los meses de junio y julio de 2018 y febrero de 2019, fueron reportados extemporáneamente; incumpliendo, tanto los términos previstos en el Acuerdo del CNJSA, como los previstos en el Manual SIPLAFT
De otra parte, se solicitó información sobre el orden del día de las sesiones de Junta Directiva de la Lotería de Bogotá, con el fin de verificar el cumplimiento de las disposiciones relativas a la presentación de informes sobre el SIPLAFT, encontrando que, en el periodo auditado, no existen evidencia documentada sobre los informes presentados a la Junta Directiva por parte del Oficial de Cumplimiento.     </t>
  </si>
  <si>
    <t xml:space="preserve">Diferencias, respecto de las funciones asignadas organismos de administración y control en el Acuerdo 317 de 2016 del CNJSA y lo previsto en el Manual SIPLAFT de la Lotería de Bogotá. (Ver detalle en Observación N°06) </t>
  </si>
  <si>
    <t xml:space="preserve">Deficiencia en la implementación de los procedimientos del manual  y cumplimiento en implementación del  formato de PEPs </t>
  </si>
  <si>
    <t xml:space="preserve">falta de capacitación y cumplimiento de las obligaciones </t>
  </si>
  <si>
    <t>Vacacncia en  el oficial de cumplimiento y falta de coordinacióm  sobre la actualización de  la información sobre el trámite.</t>
  </si>
  <si>
    <t>falta de comunicación  entre planeación y oficial de cumplimiento por desconosimiento y poca capacitación al respecto.</t>
  </si>
  <si>
    <t>falta de control eficaz en el manual SIPLAF. Falta de capacitación al oficial de cumlimiento y ausencia del oficial de cumplimiento</t>
  </si>
  <si>
    <t>falta de comunicación y control eficaz de la junta directiva frente al manual SIPLAFT</t>
  </si>
  <si>
    <t xml:space="preserve">Falta de capacitación y cumplimiento de las obligaciones </t>
  </si>
  <si>
    <t>Diseñar y aprobar a traves de comité institucional de gestión y desempeño , el formato que establezca las condiciones establecidas en la ley y en el manual Siplaft. Adelantar capacitación interna a los involucrados en los procesos</t>
  </si>
  <si>
    <t>Ajustar los procedimientos e implenetar mecanismos e control de lavado de activos, financiación del terrorismo y proliferación de armas de destrucción masiva de acuerdo al manual SIPLAFT.</t>
  </si>
  <si>
    <t>Estandarizar clausula relacionada con el origén de recursos  , capacitar  y verificar lista de chequeo, por parte de los supervisores y de la oficina de contratación.</t>
  </si>
  <si>
    <t>cumplir capacitaciones semestrales en los temas mencionados</t>
  </si>
  <si>
    <t xml:space="preserve">Se incluira  la información sobre el trámite en la nontificación y reporte de ganadores de premios iguales o mayores a 5 millones, que la verificación de la información del ganador, incluye consultas en listas restrictivas. </t>
  </si>
  <si>
    <t>Ajuste a  los procedimientos. Para implimentar mecanismos de lavado de activos y proliferación de armas de destrucción masiva, previstos en el manual SIPLAFT.</t>
  </si>
  <si>
    <t xml:space="preserve"> crear mecanismos internos de verificación y  control y ajustar  periodicidad de los informessegún el acuerdo </t>
  </si>
  <si>
    <t>informar a la junta sus obligaciones</t>
  </si>
  <si>
    <t xml:space="preserve">Formato y capacitación </t>
  </si>
  <si>
    <t>Capacitación</t>
  </si>
  <si>
    <t>Ajuste al trámite</t>
  </si>
  <si>
    <t>Procedimiento</t>
  </si>
  <si>
    <t xml:space="preserve"> Revisión y ajuste del manual SIPLAFT</t>
  </si>
  <si>
    <t>Junta Directiva</t>
  </si>
  <si>
    <t>Oficial de cumplimiento - Planeación</t>
  </si>
  <si>
    <t xml:space="preserve">En ejecución </t>
  </si>
  <si>
    <t>Se presentó informe en sesión de Junta Directiva</t>
  </si>
  <si>
    <r>
      <t xml:space="preserve">Deficiencias registro de información de distribuidores:
</t>
    </r>
    <r>
      <rPr>
        <sz val="9"/>
        <color indexed="8"/>
        <rFont val="Arial"/>
        <family val="2"/>
      </rPr>
      <t>Consultado el aplicativo comercial -distribuidores, se encuentra que el mismo no ofrece información completa y actualizada sobre cada uno de los distribuidores registrados; no existe un documento que consolide la información, que dé cuenta de toda la trazabilidad respecto de cada uno de los distribuidores</t>
    </r>
  </si>
  <si>
    <r>
      <t xml:space="preserve">Deficiencias registro de información de distribuidores:
</t>
    </r>
    <r>
      <rPr>
        <sz val="9"/>
        <color indexed="8"/>
        <rFont val="Arial"/>
        <family val="2"/>
      </rPr>
      <t xml:space="preserve">El procedimiento "Asignación y distribución de billetería" (PRO410199-6) prevé que, una vez realizado el estudio de la solicitud presentada por el interesado, la entidad remitirá la respuesta correspondiente y dejará copia de la misma en la carpeta de la hoja de vida.
En 5 de las 12 carpetas revisadas, no se cumple con éste precepto, ya que no hay evidencia en las hojas de vida, de la respuesta de la entidad a la solicitud de inscripción en el registro como distribuidor.
</t>
    </r>
  </si>
  <si>
    <r>
      <t xml:space="preserve">Deficiencias registro de información de distribuidores:
</t>
    </r>
    <r>
      <rPr>
        <sz val="9"/>
        <color indexed="8"/>
        <rFont val="Arial"/>
        <family val="2"/>
      </rPr>
      <t xml:space="preserve">Dentro del procedimiento "Asignación y distribución de billetería" (PRO 410199-6), se prevé el diligenciamiento del formato de solicitud de inscripción FRO410-59-4; revisadas las hojas de vida de los 12 distribuidores seleccionados en la muestra, se encuentra que en 9 casos, la información de los formatos no se encuentra diligenciada integralmente. De otra parte, si bien se expide el documento de "Estudio Jurídico", no existe registro documentado que dé cuenta de la validación de los datos generales del distribuidor.
</t>
    </r>
  </si>
  <si>
    <r>
      <t xml:space="preserve">Deficiencias en el manejo de la información sobre los cupos como distribuidor,  asignados a la Lotería de Bogotá:
</t>
    </r>
    <r>
      <rPr>
        <sz val="9"/>
        <color indexed="8"/>
        <rFont val="Arial"/>
        <family val="2"/>
      </rPr>
      <t xml:space="preserve">• Deficiencias en la expedición del acto administrativo denominado “REGLAMENTO VENTA DE LOTERIA FUNCIONARIOS LOTERIA DE BOGOTA”, suscrito por el, entonces, Gerente General de la Lotería de Bogotá
• Desconocimiento de las reglas previstas en el “REGLAMENTO VENTA DE LOTERIA FUNCIONARIOS LOTERIA DE BOGOTA”, éste Manual en su numeral 1 señala: "Los billetes de lotería serán entregados únicamente a los funcionarios de la Lotería de Bogotá. Según lo informado por el Jefe de la Unidad de Loterías, "como los funcionarios no han hecho uso de esta alternativa se procedió a canalizar esta venta a través de la BTL (Hoy 24 LOGISTICA S. A. S.)"; lo cual, claramente, es contrario a la disposición citada
• Asignación y remuneración de funciones no previstas contractualmente; si bien la billetería entregada a la agencia de BTL, se realiza para ser vendida en las actividades promocionales a cargo de éste contratista, la labor de venta de lotería, no hace parte de las obligaciones del contrato. Conforme a lo informado, el contratista solicita la entrega de la billetería y realiza el pago de la misma, descontando lo correspondiente al incentivo, el cual, de acuerdo con su afirmación, es destinado exclusivamente al promotor que genera la venta; sin embargo respecto de dicho manejo, no se cuenta con evidencia documenta, que pueda ser validada.
• Manejo de dinero en efectivo por parte de funcionarios de la entidad, sin que ello corresponda a un procedimiento documentado, que defina las responsabilidades y los controles correspondientes. </t>
    </r>
  </si>
  <si>
    <r>
      <t>Deficiencias en el control de garantías y el despacho de billetería:
-</t>
    </r>
    <r>
      <rPr>
        <sz val="9"/>
        <color indexed="8"/>
        <rFont val="Arial"/>
        <family val="2"/>
      </rPr>
      <t>Billetería despachada excediendo el cupo amparado por la garantía
-Cupos de billetería despachados sin garantías 
-Despacho de billetería amparada con garantía no contemplada en el reglamento de distribuidores</t>
    </r>
  </si>
  <si>
    <r>
      <t xml:space="preserve">Falta de seguimiento al recaudo de premios virtuales:
</t>
    </r>
    <r>
      <rPr>
        <sz val="9"/>
        <color indexed="8"/>
        <rFont val="Arial"/>
        <family val="2"/>
      </rPr>
      <t xml:space="preserve">los distribuidores, códigos CADES, GELSA, GTECH, LOTIC y LOTIR, distribuidores  virtuales, excepto CADES, con corte al sorteo 2464, tienen saldos por concepto de pago de premios, según tabla referida por la unidad Financiera y Contable; lo cual asciende a la suma de CUARENTA Y CINCO MILLONES SESENTA Y NUEVE MIL SEISCIENTOS CINCUENTA Y UN MIL PESOS, saldos acumulados desde el sorteo 2091 del 28 de junio de 2011, no encontrándose trazabilidad en relación con la suspensión del despacho por parte de la Unidad de Loterías.
</t>
    </r>
  </si>
  <si>
    <r>
      <t xml:space="preserve">Falta de seguimiento al recaudo de premios virtuales:
</t>
    </r>
    <r>
      <rPr>
        <sz val="9"/>
        <color indexed="8"/>
        <rFont val="Arial"/>
        <family val="2"/>
      </rPr>
      <t xml:space="preserve">Los Códigos GELSA, GTECH, LOTIC y LOTIR, en todos los sorteos analizados son reportados por la Unidad Financiera como retenidos por no pago de premios, pero al ser virtuales no se evidencia retención o suspensión para los diferentes sorteos; adicionalmente el código LOTIR, es reportado por póliza históricamente como motivo de retención; ahora bien, consultado el tema en la oficina Jurídica se confirma que la póliza del mencionado distribuidor se encuentra vencida desde el día 17 de julio de 2016.
</t>
    </r>
  </si>
  <si>
    <r>
      <t xml:space="preserve">Deficiencias en la gestión de los contratos atípicos de distribución:
</t>
    </r>
    <r>
      <rPr>
        <sz val="9"/>
        <color indexed="8"/>
        <rFont val="Arial"/>
        <family val="2"/>
      </rPr>
      <t>El título II de Disposiciones especiales del Manual de contratación de la entidad, hace una descripción breve sobre el contrato suscrito con los distribuidores del producto Lotería de Bogotá, así:
Artículo 16. Contrato atípico de distribución.
“Consiste en aquel contrato que se emplea con personas naturales o jurídicas que realizarán la distribución de la billetería de la Lotería de Bogotá, sujetándose a las disposiciones establecidas en el Reglamento de Distribuidores de la empresa”
No se evidencia ninguna otra regulación legal interna sobre esta modalidad de contratación y del análisis del Manual de Contratación y sus respectivas normas complementarias, al reglamento de distribuidores y los procedimientos de la Unidad de Loterías y Secretaría General, se infiere que no existe  un procedimiento que establezca el paso a paso de las diferentes etapas del proceso contractual con distribuidores.</t>
    </r>
  </si>
  <si>
    <r>
      <t xml:space="preserve">Deficiencias en la gestión de los contratos atípicos de distribución:
</t>
    </r>
    <r>
      <rPr>
        <sz val="9"/>
        <color indexed="8"/>
        <rFont val="Arial"/>
        <family val="2"/>
      </rPr>
      <t xml:space="preserve">
Se identifican deficiencias en algunas de las cláusulas de la Minuta tipo  así:
-En relación a las partes contratantes, se observó que en el texto del contrato se menciona la autoridad administrativa de la entidad que suscribe el contrato y el nombre de la persona natural o jurídica contratista, pero no se mencionan los documentos de identificación y demás actos que legitiman a las partes. (calidad en la que actúan, acta de posesión, actos de delegación, certificados  de las partes. facultades, etc.) 
- Duración del contrato. Si bien, la cláusula del contrato establece que no se prorroga si no media comunicación escrita que así lo exprese; también es cierto que el Reglamento expresa que al considerarlo conveniente se podrá prorrogar y así debe quedar expresado en el texto del contrato; no obstante, al revisar las carpetas de los contratos objeto de muestreo, se encontró que no existe documento escrito que evidencie la prorroga del contrato; la trazabilidad de los documentos contentivos de las carpetas de cada distribuidor, muestran que cada año se suscribe un nuevo contrato.</t>
    </r>
  </si>
  <si>
    <r>
      <t xml:space="preserve">Deficiencias en la gestión de los contratos atípicos de distribución:
</t>
    </r>
    <r>
      <rPr>
        <sz val="9"/>
        <color indexed="8"/>
        <rFont val="Arial"/>
        <family val="2"/>
      </rPr>
      <t xml:space="preserve">
Cumplimiento de requisitos precontractuales  
No se encontró en los contratos suscritos con distribuidores, evidencia sobre el cumplimiento de la verificación de los antecedentes fiscales, disciplinarios y de policía, verificación de condición PEP y Listas restrictivas 
</t>
    </r>
  </si>
  <si>
    <t xml:space="preserve">CONSTRUCCIÓN DE LA POLITICA COMERCIAL  (elaborada) Se remitió a Sistemas para la socialización (Noviembre 15 de 2019), se publico en Intranet/ Nuestros productos/ Lotería/PolÍticas comerciales para efectos de la socialización. </t>
  </si>
  <si>
    <t>1. La Unidad de loterias cuenta con la carpeta de mezclas año 2019 Ruta: Loterias/ andres mauricio/ mezclas.                                                                                                                            2. Se gestiono contrato a estadistica y esta en ejecución Contrato No. 11 de 2019 va desde 14 febrero hasta 13 de octubre de 2019  y se adiciono y prorrogó por  4 meses.                                                                                                             3. Se efectúan reuniones semanales entre la estadistica y el grupo directivo (Soporte correo enviado semanalmente por parte de la estadistica a la Gerencia , Subgerencia y Unidad de Loterías) - Soportes virtuales equipo Jefatura Unidad de Loterias</t>
  </si>
  <si>
    <t xml:space="preserve">Borradodores listos para presentar propuesta   con las sugerencias   (anexos físicos)  .                                                                                                                           Esta pendiente su revisión en próximo Comité.                                     </t>
  </si>
  <si>
    <t>N/A</t>
  </si>
  <si>
    <t>Se hizo solicitud a sistemas y se esta  trabajando en el tema), (soporte : correos)                                                                                                                           Soportes (tres correos y se hizo reunión el jueves 19 de septiembre de 2019 donde se indico que ya en el aplicativo se instaló una opción para registrar el valor de los cupos así como de sus modificaciones.                                                                                                      Sistemas revisó los campos y el día 9 de diciembre informó a la Unidad de Loterías para que proceda de su revisión (anexo correo de soporte).</t>
  </si>
  <si>
    <t>Se envia formato de inscripción en el registro de distribuidores y soportes a Secretaria General  Se registra nota en la actividad No.20 (con estos documentos se arma la hoja de vida de los distribuidores).                                                                              Una vez remitida la documentación a la Secretaria General será dejada en la carpeta de hoja de vida acorde a la actividad Número 20 registrada en el procedimiento.</t>
  </si>
  <si>
    <t>Se registra nota y se actualizo  formato para garantizar su completo diligenciamiento.                                                                      La Secretaria General dejará evidencia de la validación correspondiente al formato N. 410-59-  ,  ello en la versión vigente  ( actlividad que se verá reflejada a partir del mes de octubre de 2019). Se anexa muestra</t>
  </si>
  <si>
    <t xml:space="preserve">Se adjuntan  soportes de dos distribuidores como muestra referente a las evaluaciones, (Comercializadora de servicios de Sucre S.A.S y Variedades Liliana Ustariz S.A.S.a en cuatro folios )  corresponden a los años 2016 y 2019 respectivamente, a fin de que sean evaluados por la Oficina de Control Interno. </t>
  </si>
  <si>
    <t xml:space="preserve">Se adelantó reunión el día 2 de diciembre de 2019 en la Oficina de la Subgerencia General con la participación de : la Subgerente General Doctora María Alejandra Ariza Cuello, Jefe de la Unidad Financiera Doctora Gloria Esperanza Acosta Sánchez y Jefe encargado de la Unidad de Loterías Maruricio Pinzón Rojas donde se concretó que  para determinar aumento de cupo se procede solicitando una ampliación de garantía ( ya que ello es lo que respalda el pago del cupo), no es necesario efectuar revisión a indicadores. </t>
  </si>
  <si>
    <t>El documento ya se elaboro, (Este documento se incluye dentro del procedimiento de  ASIGNACION DE BILLETERIA)</t>
  </si>
  <si>
    <t>Durante el presente año se ha venido dando cumplimiento al reglamento de distribuidores en lo pertinente a las garantías  y no se tiene proyectado generar modificaciones</t>
  </si>
  <si>
    <t xml:space="preserve">Hacer solicitud de  saldos  y pedir conciliación a Cartera y Sistemas (Comunicación remitida el 30 de septiembre de 2019).                                                                                  Nota:                                                                                           La Unidad Financiera indica que continúan trabajando en este tema y se espera quede la revisión de saldos al cierre de la vigencia  (Diciembre 9 de 2019)                                                                      </t>
  </si>
  <si>
    <t>Cupos virtuales  se pueden suspender mediante comunicado escrito y correo electrónico cuando no cumpla con las obligaciones del contrato, este tema fue tratado en reunión (Subgerencia General, Unidad de loterías y Jurídica)                                                                                   Se incluyo en los contratos renovados (virtuales)                                                      ej.  Caso práctico Bogotá - SPAGA                                Nota: Este tema se esta  trabajando  en forma paulatina, cada vez que se vence y se renueva un contrato.                                                                                                                                                                           FECHAS DE VIGENCIA POLIZAS DISTRIBUIDORES VIRTUALES                                                            GELSA Seguros del Estado vence el 26 de febrero de 2020.                                                                                                                      GTECH - (IGT) la Póliza esta con Confianza  vence el l 10 de febrero 2020                                                                                         LOTIC Seguros del Estado inició el 4 de junio de 2019 (con vigencia de un año),   esta pendiente de una modificación puesto que el contrato se firmo el 15 de julio de 2019.                                                                         CODES Seguros del Estado vence el 18 de marzo de 2020</t>
  </si>
  <si>
    <t>La Secretaria General  viene desarrollando los contratos teniendo en cuenta la identificación completa de los intervinientes para la legalización de los contratos (autoridad administrtiva de la entidad y persona natural o jurídica contratista). (anexo dos (2) contratos de muestra, ellos son Servicios Unired S.A.S. y Distribuidora de Loterías el castillo Ltda en seis (6) folios.                                                                           En relación con la documentación referente a la prorroga  se esta notificando a los distribuidores en la medida en que se efectún las renovaciones y/o constituciones de garantía (anexo:dos (2) muestras de ello así:  Distribuidora de Lotería el Zipa Ltda, Francisco Gamba de Zipaquira y Cali respectivamente), en tres folios</t>
  </si>
  <si>
    <t>AUDITORIA JUEGOS DE SUERTE Y AZAR - LOTERÍAS 2018      EXPLOTACIÓN DE JUEGOS DE SUERTE Y AZAR - LOTERÍAS</t>
  </si>
  <si>
    <t xml:space="preserve">Deficiencias en la gestión de riesgos y controles: No se encuentran identificados los riesgos ni definidos los controles correspondientes, para mitigar las consecuencias de eventos que pongan en riesgo la operación de la entidad y el cumplimiento de sus objetivos, relacionados con: 
• Deficiencias en el proceso de mezcla
</t>
  </si>
  <si>
    <t xml:space="preserve">Actividades relacionadas con la Mezcla no documentadas dentro del SIG de la entidad: Revisada la documentación del proceso de Explotación de Juegos de Suerte y Azar - Lotería 2019, no se encuentra ningún procedimiento que establezca, defina, u organice las actividades relacionas con lo que en el contexto del proceso se denomina "la mezcla". </t>
  </si>
  <si>
    <t>Actividades relacionadas con la Mezcla no documentadas dentro del SIG de la entidad: No se encuentra evidencia documentada, respecto de los criterios técnicos u operativos   para la elaboración de la mezcla por parte del contratista, ni para la validación y trámite de las solicitudes presentadas por los distribuidores.</t>
  </si>
  <si>
    <t>Deficiencias en las condiciones mínimas para la realización del sorteo previstas en el Decreto 3034 de 2013 - Contenido del acta del sorteo y sellos de seguridad Se revisaron las actas de los sorteos, encontrando que, en la actualidad, por cada sorteo se diligencian tres actas así: 1) Acta de pruebas previas al sorteo. 2) Acta de Resultados sorteo, denominada acta oficial del sorteo y 3) Acta de Pesaje de Balotas.
En relación con las actas de los sorteos, el artículo 29 del Decreto 3034 de 2013 establece: 
	“Artículo 29. Acta del sorteo. Por cada sorteo de la lotería tradicional se deberá 	elaborar un 	acta que debe ser suscrita por las autoridades del sorteo...</t>
  </si>
  <si>
    <t>Deficiencias en la definición de las obligaciones previstas en el Contrato de Prestación de Servicios suscrito entre la Lotería de Bogotá y N T C Nacional de Televisión y Comunicaciones S. A. No. 26 de 2018: Revisados los estudios de conveniencia, pliego de condiciones y el contrato, se verificó que en el texto de los mismos no se establece el alcance de dichas actividades, ni se indica de manera precisa que actividades dentro del protocolo deben ser objeto de filmación.</t>
  </si>
  <si>
    <r>
      <rPr>
        <sz val="9"/>
        <color indexed="8"/>
        <rFont val="Arial"/>
        <family val="2"/>
      </rPr>
      <t>Deficiencias estructurales en la gestión de distribuidores:
Se advierte la ausencia de una Política Comercial de la Lotería de Bogotá, adecuadamente documentada, que sirva de referente para la toma de decisiones en esta materia, de manera particular, respecto de la gestión de distribuidores</t>
    </r>
  </si>
  <si>
    <r>
      <rPr>
        <sz val="9"/>
        <color indexed="8"/>
        <rFont val="Arial"/>
        <family val="2"/>
      </rPr>
      <t>Deficiencias estructurales en la gestión de distribuidores:
La Lotería de Bogotá, no cuenta con instrumentos básicos para la gestión de sus distribuidores; no se encuentra evidencia documentada sobre los informes de disponibilidad de billetería, ni sobre las necesidades y  condiciones de mercado por departamentos o  zonas de Distribución, ni sobre el plan de mercadeo; que sirvan de base para la toma de decisiones de asignación de cupos.</t>
    </r>
  </si>
  <si>
    <r>
      <rPr>
        <sz val="9"/>
        <color indexed="8"/>
        <rFont val="Arial"/>
        <family val="2"/>
      </rPr>
      <t xml:space="preserve">Deficiencias estructurales en la gestión de distribuidores:
La Lotería de Bogotá no ha definido la caracterización y tipologías de distribuidores según su tamaño, capacidad operativa, cobertura, etc., de acuerdo con los niveles de distribución requeridos.
No existe información de referencia debidamente sistematizada, consolidada y actualizada, que permita establecer, si la red de distribuidores atiende adecuadamente las necesidades de la entidad, y se ajusta a una eficaz y eficiente planificación de la distribución de nuestro producto en todo el país.
</t>
    </r>
  </si>
  <si>
    <r>
      <rPr>
        <sz val="9"/>
        <color indexed="8"/>
        <rFont val="Arial"/>
        <family val="2"/>
      </rPr>
      <t xml:space="preserve">Deficiencias estructurales en la gestión de distribuidores:
La entidad no cuenta con un documento oficial que consagre las condiciones  básicas para el desarrollo u operación de la actividad como distribuidor de  la Lotería de Bogotá, a saber:
• Aspectos logísticos (condiciones de los locales -ubicación, tamaño, conectividad, accesibilidad, etc.)
• Capacidad operativa (conocimiento del negocio, personal administrativo, fuerza de venta)
• Aspectos tecnológicos (Conectividad, software, hardware requerido)
• Capacidad financiera (indicadores financieros)
</t>
    </r>
  </si>
  <si>
    <r>
      <rPr>
        <sz val="9"/>
        <color indexed="8"/>
        <rFont val="Arial"/>
        <family val="2"/>
      </rPr>
      <t xml:space="preserve">Deficiencias estructurales en la gestión de distribuidores:
La asignación de los códigos a los distribuidores, no obedece a un criterio técnico de referenciación, relacionado con su tipología (virtual, físico), ubicación geográfica, tipo de persona (natural o jurídica), etc.; en tal sentido, el código de identificación no dice nada sobre su titular. De otra parte, se presentan situaciones en las que bajo un código, se manejan cupos para otros códigos, sin que haya claridad, para cualquier observador externo, sobre dicha situación. </t>
    </r>
  </si>
  <si>
    <r>
      <rPr>
        <sz val="9"/>
        <color indexed="8"/>
        <rFont val="Arial"/>
        <family val="2"/>
      </rPr>
      <t>Deficiencias registro de información de distribuidores:
 En lo que respecta al estudio financiero, se evidenció que, salvo en las carpetas de GELBO y LIUCH, éste documento reposa todas las hojas de vida revisadas; no obstante, no se encontró evidencia  respecto de los criterios, y  formulas definidos por la entidad para la validación de los requisitos financieros, con lo cual no es posible verificar la consistencia de las decisiones respecto de las solicitudes de  asignación o aumento de cupo.</t>
    </r>
  </si>
  <si>
    <r>
      <rPr>
        <sz val="9"/>
        <color indexed="8"/>
        <rFont val="Arial"/>
        <family val="2"/>
      </rPr>
      <t xml:space="preserve">Deficiencias registro de información de distribuidores:
Al revisar el distribuidor SERVICIOS TRANSACCIONALES DE COLOMBIA S. A., con código JORGE, se estableció que inicialmente a éste distribuidor, se le asignó un cupo de 300 billetes;  posteriormente, este distribuidor recogió los cupos asignados a 13 distribuidores diferentes, con presencia en 12 departamentos del país, quedando, con un cupo total de 5050 billetes
No se encuentra evidencia de la evaluación técnica, jurídica y financiera del distribuidor; ni respecto del cumplimiento de lo previsto en el artículo 4° de la resolución 069 de 2013, en relación con el aumento de cupo; tampoco se evidencia el análisis realizado, frente a las implicaciones de que, un solo distribuidor tenga asignados cupos  para 12 departamentos diferentes, distribuidos en toda la geografía nacional. </t>
    </r>
  </si>
  <si>
    <r>
      <t xml:space="preserve">Deficiencias en el manejo de la información sobre los cupos como distribuidor,  asignados a la Lotería de Bogotá:
Ausencia de evidencia documentada sobre la asignación y manejo de los cupos asignados a la Lotería de Bogotá.
</t>
    </r>
    <r>
      <rPr>
        <sz val="9"/>
        <color indexed="8"/>
        <rFont val="Arial"/>
        <family val="2"/>
      </rPr>
      <t xml:space="preserve">No se encuentra información documentada y consolidada frente a los requisitos previstos en el procedimiento de asignación y distribución de billetería, y en el Manual de Distribuidores (hoja de vida, contrato), ni ningún otro registro que permita contar con información sobre su manejo.
</t>
    </r>
  </si>
  <si>
    <r>
      <t xml:space="preserve">Deficiencias en el manejo de la información sobre los cupos como distribuidor,  asignados a la Lotería de Bogotá:
</t>
    </r>
    <r>
      <rPr>
        <sz val="9"/>
        <color indexed="8"/>
        <rFont val="Arial"/>
        <family val="2"/>
      </rPr>
      <t xml:space="preserve">Deficiencias en el manejo del código DISTR
En relación con el código DISTR; se indica por parte de la Unidad de Loterías, que el cupo asignado es variable, la asignación la determina la Subgerencia General, para el mes de Octubre de 2018 se tenía un cupo de 100 billetes; no se encuentra evidencia documentada sobre ésta asignación. En lo que tiene que ver con la destinación de dicha billetería, de acuerdo con lo informado por la Unidad de Loterías, ésta se  comercializa en las diferentes actividades promocionales que realiza la entidad.
</t>
    </r>
  </si>
  <si>
    <r>
      <rPr>
        <sz val="9"/>
        <color indexed="8"/>
        <rFont val="Arial"/>
        <family val="2"/>
      </rPr>
      <t>Deficiencias en el manejo de la información sobre los cupos como distribuidor,  asignados a la Lotería de Bogotá: 
Falta de claridad sobre el propósito y alcance del código 99999. 
Si el despacho de billetería adicional está supeditado al trámite previo del procedimiento de autorización de aumento de cupo, el cual, al estar cubierto por una ampliación de la garantía, tendría carácter permanente; es con cargo a dicho cupo, que se debe despachar la billetería adicional; en tal sentido, no se cumple el propósito y alcance del código 99999, que según la indicado por la Unidad de Lotería, se utiliza "en caso de que para algún sorteo algún distribuidor solicite billetería adicional."</t>
    </r>
  </si>
  <si>
    <t>Se generó documento preliminar fue revisado el 22 de julio de 2019,  26 de agosto de 2019, el 11 de septiembre de 2019 y finalmente se firmó y aprobo el 30 de septiembre de 2019. (Documento anexo).Se remitió por correo electrónico a los funcionarios que participan en dicho procedimiento(octubre 10 de 2019).                                                                                             El Plan de contingencia se  remite a todos los funcionarios para su conocimiento Noviembre 15 de 2019</t>
  </si>
  <si>
    <t>Estudio presentado en agosto 2019 x la estadista Sandra Milena Buitrago (Documento anexo)</t>
  </si>
  <si>
    <t>Ver en la siguiente ruta: Planeación estratégica/PROCEDIMIENTOS ACTUALIZADOS SEPTIEMBRE 13 DE 2019/ 3. Explotación de juegos de suerte y azar.                                                                                                                      Nota: Ajuste procedimiento PRO 410-199 - Numeral 2 (incluido).Agosto 20 de 2019</t>
  </si>
  <si>
    <t xml:space="preserve">Se adelantó reunión el  30 de julio de 2019 con la participación de Juan Gabriel Lozano Mauricio Pinzón y Rocio Jiménez Fonseca para verificar los términos del funcionamiento del sofwart de lanzamientos aleatorios.           Entro en funcionamiento a partir del 1 de agosto de 2019 - sorteo 2502 , se encuentra ubicado en  el tablero del computador en los estudios de NTC (en  la bóveda donde se custodían los equipos de la Lotería de Bogotá).         </t>
  </si>
  <si>
    <t xml:space="preserve">                                                                                                                                             El CNJSA ha sido claro en el tema de la certificación de balotas y grameras,  sin embargo sobre el particular de los equipos no se tiene un pronuciamiento oficial.                                                     Sin embargo se consulto con ICONTEC y  con   la  firma  GAMING LABORATORIES INTERNATIONAL quien tiene su sede en E.E.U.U.  ellos  gestionaron la certificación de los equipos de la Lotería de Boyocá y cuyo trabajo consistió en efectuar lanzamientos  de pruebas y registrar datos estadísticos con un valor aproximado de $70.000.000. (octubre 4 de 2019)                                                                              Soportes (correos y comunicaciones con la firma anunciada). </t>
  </si>
  <si>
    <t>Soporte anexo (dos folios)</t>
  </si>
  <si>
    <t>Se establecen dos actas una externa ((Acta de resultados sorteo y Acta de desarrollo del sorteo con el registro de dos actividades No.1 Pesaje de balotas de la Lotería de Bogotá y Actividad No.2  Pruebas previas al sorteo (donde quedarán registros de caracter interno) , empezo a funcionar a partir del sorteo 2505 agosto 22 de 2019.                                                                     Nota: Las modificaciones a las actas fueron aprobadas en Comité Institucional de Gestión y desempeño del 15 de agosto de 2019.</t>
  </si>
  <si>
    <t>La información sugerida y analizada quedó incluida en los ajustes de las actas, empezo a funcionar a partir del 22 de agosto de 2019 con el sorteo 2505                                                                        Nota: Las modificaciones a las actas fueron aprobadas en Comité Institucional de Gestión y desempeño del 15 de agosto de 2019.</t>
  </si>
  <si>
    <t>Documento elaborado y entregado el 26 de agosto de 2019 (anexo)</t>
  </si>
  <si>
    <t>El día 4 de julio de 2019 se remitio solicitud de certificación a la firma  de Automatización para que en los futuros informes la expidan, ello quedará reflejado en las cuentas                                                                                                                              Seguimiento:                                                                                                             1.Cuenta de julio presentada en agosto (cumple la certificación).físico                                                                                                                                             2. Cuenta de septiembre (cumple la certificación) carpeta virtual                                                                                                                             3. Cuenta de octubre (cumple la certificación) soportes anexos</t>
  </si>
  <si>
    <t>AUDITORIA JUEGOS DE SUERTE Y AZAR - LOTERÍAS 2019      EXPLOTACIÓN DE JUEGOS DE SUERTE Y AZAR - LOTERÍAS</t>
  </si>
  <si>
    <t>3.1</t>
  </si>
  <si>
    <t>3.2</t>
  </si>
  <si>
    <t>3.3</t>
  </si>
  <si>
    <r>
      <t>Deficiencias en la gestión de riesgos y controles:</t>
    </r>
    <r>
      <rPr>
        <sz val="9"/>
        <color indexed="8"/>
        <rFont val="Arial"/>
        <family val="2"/>
      </rPr>
      <t xml:space="preserve"> No se encuentra evidencia documentada sobre el seguimiento y la verificación de los controles sobre el riesgo "Fallas en la realización del sorteo", definido en la matriz de Riesgos del Proceso de Explotación de Juegos de Suerte y Azar - Loterías, a título de ejemplo, el Plan de Contingencia vigente (publicado en la página web) se estableció en el año 2015, sin que se encuentren documentadas revisiones o ajustes.</t>
    </r>
  </si>
  <si>
    <r>
      <t>Deficiencias en las condiciones mínimas para la realización del sorteo previstas en el Decreto 3034 de 2013 - Cálculo del número aleatorio de pruebas previas :</t>
    </r>
    <r>
      <rPr>
        <sz val="9"/>
        <color indexed="8"/>
        <rFont val="Arial"/>
        <family val="2"/>
      </rPr>
      <t xml:space="preserve"> No se ha implementado el software para el cálculo del número de  pruebas previas que se deben realizar en cada sorteo.</t>
    </r>
  </si>
  <si>
    <r>
      <t xml:space="preserve">Deficiencias en las condiciones mínimas para la realización del sorteo previstas en el Decreto 3034 de 2013 - Certificación de baloteras: </t>
    </r>
    <r>
      <rPr>
        <sz val="9"/>
        <color indexed="8"/>
        <rFont val="Arial"/>
        <family val="2"/>
      </rPr>
      <t xml:space="preserve">Se requirió a la Unidad de Loterías, informar sobre la certificación  de las baloteras utilizadas para el desarrollo de los sorteos de la Lotería de Bogotá; al respecto la dependencia indicó que las baloteras no se encuentran certificadas por laboratorio  técnico. </t>
    </r>
  </si>
  <si>
    <r>
      <t xml:space="preserve">Deficiencias en las condiciones mínimas para la realización del sorteo previstas en el Decreto 3034 de 2013 - Vida util de las balotas: </t>
    </r>
    <r>
      <rPr>
        <sz val="9"/>
        <color indexed="8"/>
        <rFont val="Arial"/>
        <family val="2"/>
      </rPr>
      <t>En relación con la especificación técnica de duración de las balotas o vital útil, se encontró que la cotización del contratista se refiere a una duración de las balotas en 8.000 sorteos, al igual que en la ficha técnica; no obstante, en las consideraciones del contrato se mencionan 8.000 lanzamientos de duración, esta especificación técnica debe aclararse ya que los términos "sorteos" y "lanzamientos" no son sinonimos y la disposición legal se refiere a "número de partidas de vida útil".</t>
    </r>
  </si>
  <si>
    <r>
      <t xml:space="preserve">Deficiencias en las condiciones mínimas para la realización del sorteo previstas en el Decreto 3034 de 2013 - Contenido del acta del sorteo y sellos de seguridad: </t>
    </r>
    <r>
      <rPr>
        <sz val="9"/>
        <color indexed="8"/>
        <rFont val="Arial"/>
        <family val="2"/>
      </rPr>
      <t xml:space="preserve">Ninguna de las actas que en la actualidad se diligencian, contienen la descripción de:
* Las circunstancias en que fueron verificados previamente los sellos de seguridad, para determinar que estos correspondan con los colocados al finalizar el sorteo anterior.
* Método por el cual fueron sorteadas las balotas que entran en juego y las que se excluyen
* El número de fracciones que participan en el sorteo. 
</t>
    </r>
  </si>
  <si>
    <r>
      <t xml:space="preserve">Deficiencias en la definición de las obligaciones previstas en el Contrato de Prestación de Servicios suscrito entre la Lotería de Bogotá y N T C Nacional de Televisión y Comunicaciones S. A. No. 26 de 2018 - Seguridades de la bóveda: </t>
    </r>
    <r>
      <rPr>
        <sz val="9"/>
        <color indexed="8"/>
        <rFont val="Arial"/>
        <family val="2"/>
      </rPr>
      <t xml:space="preserve">La cláusula transcrita, hace alusión a los “requisitos del protocolo de seguridad de la empresa”, sin que se encuentre, ni en los términos referencia, ni en ningún otro documento del contrato, la definición de dicho “protocolo”. Revisados los documentos del proceso de Explotación de Juegos de Suerte y Azar – Lotería, tampoco se encuentra dicho documento.
</t>
    </r>
  </si>
  <si>
    <r>
      <t xml:space="preserve">Deficiencias en la definición de las obligaciones previstas en el Contrato de Prestación de Servicios suscrito entre la Lotería de Bogotá y N T C Nacional de Televisión y Comunicaciones S. A. No. 26 de 2018 - Cámaras de seguridad: </t>
    </r>
    <r>
      <rPr>
        <sz val="9"/>
        <color indexed="8"/>
        <rFont val="Arial"/>
        <family val="2"/>
      </rPr>
      <t>Al revisar el estudio de conveniencia, pliego de condiciones y el contrato suscrito con la firma que proporciona el área (En la actualidad NTC), en tales documentos no se mencionan la cámara interna y externa de monitoreo permanente en la bóveda donde se guardan los elementos del sorteo.</t>
    </r>
  </si>
  <si>
    <r>
      <t xml:space="preserve">Deficiencias en el cumplimiento de obligaciones previstas en el Contrato de Prestación de Servicios suscrito entre la Lotería de Bogotá y N T C Nacional de Televisión y Comunicaciones S. A. No. 26 de 2018 - Registro de grabación del sorteo: </t>
    </r>
    <r>
      <rPr>
        <sz val="9"/>
        <color indexed="8"/>
        <rFont val="Arial"/>
        <family val="2"/>
      </rPr>
      <t>Los DVD que contienen la información sobre la grabación de cada sorteo, son enviados a la entidad con posterioridad a su realización, y generalmente, son entregados a los funcionarios que asisten al sorteo el Dorado y dichas grabaciones, no son objeto de verificación por parte de la Unidad de Loterías ni por ninguna otra instancia al interior de la entidad.</t>
    </r>
  </si>
  <si>
    <r>
      <t xml:space="preserve">Deficiencias en el cumplimiento de las obligaciones previstas en el Contrato de Prestación de Servicios de mantenimiento N° 28, suscrito entre la Lotería de Bogotá y Automatización. Ingeniería &amp; Control S. A. - Mantenimiento de equipos: </t>
    </r>
    <r>
      <rPr>
        <sz val="9"/>
        <color indexed="8"/>
        <rFont val="Arial"/>
        <family val="2"/>
      </rPr>
      <t>No existe evidencia documentada sobre el cumplimiento de los mantenimientos correctivos por parte del contratista, ya que según el contrato estos deben realizarse cada semestre . En lo relacionado con los mantenimientos preventivos se determinó que según lo estipulado en el contrato cada semana sebe realizar el mantenimiento para los dos equipos.</t>
    </r>
  </si>
  <si>
    <r>
      <t xml:space="preserve">Deficiencias en el cumplimiento de las obligaciones previstas en el Contrato de Prestación de Servicios de mantenimiento N° 28, suscrito entre la Lotería de Bogotá y Automatización. Ingeniería &amp; Control S. A. - Certificados de mantenimiento: </t>
    </r>
    <r>
      <rPr>
        <sz val="9"/>
        <color indexed="8"/>
        <rFont val="Arial"/>
        <family val="2"/>
      </rPr>
      <t xml:space="preserve">Se estableció que los informes son entregados por el proveedor oportunamente, sin embargo, respecto de los certificados, si bien en los informes de supervisión se da por cumplida la obligación, los mismos no se encuentran debidamente documentados dentro del expediente contractual; además, no existe claridad, dentro del contrato, cuál es el alcance y contenido de dicho documento.   </t>
    </r>
  </si>
  <si>
    <r>
      <t>Deficiencias en la definición de las obligaciones previstas en el Contrato de Prestación de Servicios de mantenimiento N° 28, suscrito entre la Lotería de Bogotá y Automatización, Ingeniería &amp; Control S. A. - Registro filmico del mantenimiento:</t>
    </r>
    <r>
      <rPr>
        <sz val="9"/>
        <color indexed="8"/>
        <rFont val="Arial"/>
        <family val="2"/>
      </rPr>
      <t xml:space="preserve"> Al revisar el contrato, el pliego de condiciones y los estudios de conveniencia, no se hace referencia a esta actividad como obligación del contratista; no obstante, esta situación no ha dado lugar al ajuste del procedimiento.   
</t>
    </r>
  </si>
  <si>
    <r>
      <t xml:space="preserve">Deficiencias en la designación de delegados internos: </t>
    </r>
    <r>
      <rPr>
        <sz val="9"/>
        <color indexed="8"/>
        <rFont val="Arial"/>
        <family val="2"/>
      </rPr>
      <t>Se observó que en algunas planillas no se registran firmas de los responsables asignados a los sorteos. Se observó igualmente, que hay fechas en que se delega en otros funcionarios dicha representación, sin que medie evidencia documentada de dicha designación. No existe un procedimiento documentado que establezca los criterios para la designación y periodicidad de los delegados internos que garantizan la debida operación del sorteo; ni respecto de la notificación de dicha designación, ni el trámite de un eventual rechazo de la misma, etc.</t>
    </r>
  </si>
  <si>
    <r>
      <t xml:space="preserve">Se elaboró documento denominado caracterización de distribuidores donde se tiene en cuenta el tamaño, y nivel de venta a corte de junio 2019,  y septiembre de 2019   (Este informe no contempla la CAPACIDAD OPERATIVA).                                                                                                                                                                                               </t>
    </r>
    <r>
      <rPr>
        <b/>
        <sz val="9"/>
        <color indexed="60"/>
        <rFont val="Arial"/>
        <family val="2"/>
      </rPr>
      <t xml:space="preserve">Nota: Se propone revaluar el tema de la capacidad operativa puesto que es un tema que corresponde netamente al distribuidor, Adicionalmente teniendo en cuenta las características de la red de distribución no es posible  generar parámetros para determinar la capacidad operativa.  </t>
    </r>
  </si>
  <si>
    <r>
      <t xml:space="preserve">Este procedimiento ya se ajusto "Inscripción y registro de distribuidores" .                                                                   </t>
    </r>
    <r>
      <rPr>
        <b/>
        <sz val="9"/>
        <color indexed="8"/>
        <rFont val="Arial"/>
        <family val="2"/>
      </rPr>
      <t>Nota: ver en carpeta: Planeación estratégica/PROCEDIMIENTOS ACTUALIZADOS A SEPTIEMBRE 13 DE 2019/ 3.Explotación de juegos de suerte y azar.</t>
    </r>
  </si>
  <si>
    <r>
      <t>Una vez sea aprobado el ajuste del formato "</t>
    </r>
    <r>
      <rPr>
        <b/>
        <sz val="9"/>
        <color indexed="8"/>
        <rFont val="Arial"/>
        <family val="2"/>
      </rPr>
      <t>Solicitud de inscripción en el registro de distribuidores de la Lotería de  Bogotá</t>
    </r>
    <r>
      <rPr>
        <sz val="9"/>
        <color indexed="8"/>
        <rFont val="Arial"/>
        <family val="2"/>
      </rPr>
      <t>", se procederá a dar cumplimiento a este requisito oficialmente,                                                                               (Estos documentos se están consultando en Unidad de Loterías desde octubre  a los ditribuidores que están renovando los contratos y a distribuidores nuevos).     Nota: este punto depente de la aprobación de los formatos del cuato punto de este Plan de mejoramiento.</t>
    </r>
  </si>
  <si>
    <r>
      <rPr>
        <b/>
        <sz val="9"/>
        <color indexed="8"/>
        <rFont val="Arial"/>
        <family val="2"/>
      </rPr>
      <t xml:space="preserve">REVISIÓN DE PLIEGOS </t>
    </r>
    <r>
      <rPr>
        <sz val="9"/>
        <color indexed="8"/>
        <rFont val="Arial"/>
        <family val="2"/>
      </rPr>
      <t xml:space="preserve">                                                                                        Nota:Se tomará como referencia el documento protocolo de seguridad para verificar si se requiere ajustar el contrato del canal con que se tenga contratada la etapa previa, de realización y de posproducción del sorteo de la Lotería de Bogotá, esta actividad se adelantará en el mes de noviembre de 2019, periódo de tiempo en el cual se generarán los pliegos para el próximo contrato.                                          Los pliegos se encuentran en elaboración de proyecto)</t>
    </r>
  </si>
  <si>
    <r>
      <t xml:space="preserve">Se reitero solicitud de requerimiento del video de la Lotería de Bogotá (sorteo) y mantenimiento.                                                                                                                    </t>
    </r>
    <r>
      <rPr>
        <b/>
        <sz val="9"/>
        <rFont val="Arial"/>
        <family val="2"/>
      </rPr>
      <t>Nota</t>
    </r>
    <r>
      <rPr>
        <sz val="9"/>
        <rFont val="Arial"/>
        <family val="2"/>
      </rPr>
      <t xml:space="preserve">: Este punto quedará registrado en los próximos pliegos.                         (anexo dos folios como soportes)      Los pliegos se encuentran en revisión.                                                                           </t>
    </r>
  </si>
  <si>
    <r>
      <rPr>
        <b/>
        <sz val="9"/>
        <color indexed="8"/>
        <rFont val="Arial"/>
        <family val="2"/>
      </rPr>
      <t xml:space="preserve">NOTA ACLARATORIA:     </t>
    </r>
    <r>
      <rPr>
        <sz val="9"/>
        <color indexed="8"/>
        <rFont val="Arial"/>
        <family val="2"/>
      </rPr>
      <t xml:space="preserve">                                                                        Es importante precisar que si se adelanta un  mantenimiento CORRECTIVO es porque el  equipo NO OPERA y requiere por ende una intervención extraordinaria, situación que no se ha presentado.       Actualmente no se ha requerido puesto que en cada semana se viene revisando en los mantenimientos preventivos y allí se vienen ajustando las fallas que se han detectado,  es decir se han mitigado y solucionado dentro del preventivo.                                                                                                   El tener contemplado dos mantenimientos correctivos dentro del contrato no obliga a que se llegue a realizar,  es más una medida de precaución ,  sin embargo, si se presentara una situación extrema  esta contemplado plenamente como atender esta contingencia.                                              </t>
    </r>
    <r>
      <rPr>
        <b/>
        <sz val="9"/>
        <color indexed="8"/>
        <rFont val="Arial"/>
        <family val="2"/>
      </rPr>
      <t>NOTA</t>
    </r>
    <r>
      <rPr>
        <sz val="9"/>
        <color indexed="8"/>
        <rFont val="Arial"/>
        <family val="2"/>
      </rPr>
      <t>: este tema se retomará en los pliegos  para el próximo contrato.                                                                                                     Los plieogs se encuentran en revisión.</t>
    </r>
  </si>
  <si>
    <r>
      <t xml:space="preserve">La Lotería de Bogotá solicitó al Canal actual NTC adelantar la grabación del mantenimineto de los equipos de la Lotería de Bogotá, en respuesta a esta solicitud en comunicación fechada del 26 de febrero de 2019  registro 1-2019-319,  el canal NTC  informa que si se efectuará dichas grabaciones y se vienen adelantando desde  el  21 de marzo de 2019 por intermedio de ellos.                                                                                               </t>
    </r>
    <r>
      <rPr>
        <b/>
        <sz val="9"/>
        <color indexed="8"/>
        <rFont val="Arial"/>
        <family val="2"/>
      </rPr>
      <t>Nota:</t>
    </r>
    <r>
      <rPr>
        <sz val="9"/>
        <color indexed="8"/>
        <rFont val="Arial"/>
        <family val="2"/>
      </rPr>
      <t xml:space="preserve"> Este punto se tiene contemplado para incluirlo en los pliegos del contrato con el Canal que gestione la entidad a futuro.                                                                                                                   Los pliegos se encuentran en revisión</t>
    </r>
  </si>
  <si>
    <r>
      <t xml:space="preserve">Se elaborará la planilla mensual de turnos para efectos de que todo el personal que participa en la realización de los sorteos quede notificado con suficiente tiempo y contará con dos días de antelación a la realización del sorteo para informar si por alguna razón particular no puede participar en el proceso.                   De igual forma se verificará el procedimiento "Planificación sorteo PRO 410-203-  para efectos de ajustar las variaciones en las designaciones del personal.                                                                                                 </t>
    </r>
    <r>
      <rPr>
        <b/>
        <sz val="9"/>
        <color indexed="8"/>
        <rFont val="Arial"/>
        <family val="2"/>
      </rPr>
      <t>NOTA:</t>
    </r>
    <r>
      <rPr>
        <sz val="9"/>
        <color indexed="8"/>
        <rFont val="Arial"/>
        <family val="2"/>
      </rPr>
      <t xml:space="preserve">                                                                                                              Seguimientos agosto,  septiembre, octubre, noviembre y diciembre  de 2019 (anexos)                                                                                        </t>
    </r>
  </si>
  <si>
    <r>
      <t xml:space="preserve">Los procedimientos fueron aprobados en </t>
    </r>
    <r>
      <rPr>
        <sz val="9"/>
        <color indexed="8"/>
        <rFont val="Arial"/>
        <family val="2"/>
      </rPr>
      <t>Comité</t>
    </r>
  </si>
  <si>
    <t xml:space="preserve"> Se elimina, reitera parcialmente  lo señalado en la Observación 4 del informe de Gestión Financiera y Contable 2018 </t>
  </si>
  <si>
    <r>
      <rPr>
        <sz val="9"/>
        <color indexed="8"/>
        <rFont val="Arial"/>
        <family val="2"/>
      </rPr>
      <t xml:space="preserve"> La información correspondiente al contingente judicial no se encuentra debidamente conciliada con la reportada en el SIPROJWEB. </t>
    </r>
  </si>
  <si>
    <t>Se efectuo el requerimiento y ya no se presenta inconsistencias sobre ejecución.</t>
  </si>
  <si>
    <t xml:space="preserve"> SEGUNDO SEGUIMIENTO DE 2019</t>
  </si>
  <si>
    <t xml:space="preserve"> TERCER SEGUIMIENTO DE 2019</t>
  </si>
  <si>
    <t xml:space="preserve"> CUARTO SEGUIMIENTO DE 2019</t>
  </si>
  <si>
    <t>Mantener la licencia del Firewall actualizada.
Mantener el certificado SSL de la página</t>
  </si>
  <si>
    <t>La actualización del valor de las acciones se realiza con base en la información del Banco Popular y la ETB; dado que su valor intrinseco no es representativo ($11.000.000); no se considera necesario la contratación de una asesoría externa. En cuanto a los bienes inmuebles, se contrata cada tres años un avalúo especializado con una firma de la Lonja</t>
  </si>
  <si>
    <t>Adelantar las acciones correspondientes, con el fin de contar con una persona la interior de la entidad, responsable de la gestion documental de la entidad y que cumpla con el perfil establecido por la norma.       Definir con la alta gerencia el tramite para designar una funcionario con estos perfiles</t>
  </si>
  <si>
    <t>Elaborar la tabla de Control de Acceso  para aprobacion por el comité institucional de  Gestion y Desempeño de la Loteria de Bogota. Elaborar la tabla de control de acceso</t>
  </si>
  <si>
    <t>Con el apoyo del aprendiz SENA, se realizará el diligenciamiento de los FUID en cada una de las áreas de la entidad.   Elaborar los FUID en todas las fases del archivo</t>
  </si>
  <si>
    <t>Se han revisado los recibos debidamente diligenciados. Se cuenta con los correos electronicos con  las modificaciones para pago de transporte por los sorteos el Dorado.</t>
  </si>
  <si>
    <t>Enviar dentro del término establecidolos informes</t>
  </si>
  <si>
    <t>El área reporta el cumplimiento de las actividades propuestas, pero informa que aún no se ha logrado el  100% de cumplimiento de los requisitos del SGSST.
Se mantien abierto, hasta tanto no se cumpla con el 100% de los requsitos.</t>
  </si>
  <si>
    <t xml:space="preserve"> Consulta o asesoria especializada</t>
  </si>
  <si>
    <t>GESTIÓN DE BIENES Y SERVICIOS</t>
  </si>
  <si>
    <t xml:space="preserve">Se encuentra que las actividades establecidas en los procedimientos contables de la entidad se desarrollan conforme a las orientaciones de la CGN; no obstante, se encuentran deficiencias en cuanto a la definición y formalización de la políticas contables y socialización a todos los funcionarios vinculados al proceso. </t>
  </si>
  <si>
    <t xml:space="preserve">No se encuentran identificados los riesgos asociados al marco de referencia del proceso contable (políticas contables, políticas de operación), ni a las etapas del proceso contable, la rendición de cuentas y la gestión del riesgo de índole contable); de acuerdo con las orientaciones de la CGN. </t>
  </si>
  <si>
    <t xml:space="preserve">Se evidencian dificultades en relación con la definición e implementación de acciones en materia de Sostenibilidad Contable; el Comité de Sostenibilidad Contable, no sesiona de manera regular, para garantizar el efectivo cumplimiento de sus funciones. </t>
  </si>
  <si>
    <t>La información correspondiente al contingente judicial no se encuentra debidamente conciliada con la reportada en el SIPROJWEB.</t>
  </si>
  <si>
    <t>GESTIÓN JURÍDICA</t>
  </si>
  <si>
    <t>GESTIÓN DOCUMENTAL</t>
  </si>
  <si>
    <t>GESTIÓN DE TALENTO HUMANO</t>
  </si>
  <si>
    <t>GESTIÓN DE LAS TECNOLOGÍAS Y LA INFORMACIÓN</t>
  </si>
  <si>
    <t>GESTIÓN FINANCIERA Y CONTABLE</t>
  </si>
  <si>
    <t>EXPLOTACIÓN DE JUEGOS DE SUERTE Y AZAR</t>
  </si>
  <si>
    <t>PLANEACIÓN Y DIRECCIONAMIENTO ESTRATÉGICO</t>
  </si>
  <si>
    <t>GESTIÓN DE COMUNICACIONES</t>
  </si>
  <si>
    <t>GESTIÓN DE RECAUDO</t>
  </si>
  <si>
    <t>CONTROL INSPECCIÓN Y FSICALIZACIÓN</t>
  </si>
  <si>
    <t>Se valida el avance reportado 
Ampliar plazo hasta Abril 2020</t>
  </si>
  <si>
    <t>ATENCIÓN Y SERVICIO AL CLIENTE</t>
  </si>
  <si>
    <t>ÁREA RESPONSABLE</t>
  </si>
  <si>
    <t>PROCEDIMIENTOS</t>
  </si>
  <si>
    <t>SECRETARIA GENERAL</t>
  </si>
  <si>
    <t>UNIDAD DE BIENES Y SERVICIOS</t>
  </si>
  <si>
    <t>UNIDAD DE TALENTO HUMANO</t>
  </si>
  <si>
    <t>SISTEMAS</t>
  </si>
  <si>
    <t xml:space="preserve">UNIDAD FINANCIERA Y CONTABLE </t>
  </si>
  <si>
    <t>INFORME PLAN DE COMUNICACIONES- I TRIMESTRE 2018</t>
  </si>
  <si>
    <t>INFORME PLAN DE COMUNICACIONES- II TRIMESTRE 2018</t>
  </si>
  <si>
    <t>UNIDAD DE CONTROL DE JUEGOS Y APUESTAS</t>
  </si>
  <si>
    <t>PLANEACIÓN</t>
  </si>
  <si>
    <t>ATENCIÓN AL CLIENTE Y COMUNICACIONES</t>
  </si>
  <si>
    <t xml:space="preserve">UNIDAD DE LOTERÍAS </t>
  </si>
  <si>
    <t>ESTADO ACCIÓN</t>
  </si>
  <si>
    <t>CUMPLIDAS</t>
  </si>
  <si>
    <t>INCUMPLIDAS</t>
  </si>
  <si>
    <t>TOTAL</t>
  </si>
  <si>
    <t>15 de sep</t>
  </si>
  <si>
    <t>16 de sep</t>
  </si>
  <si>
    <t>17 de sep</t>
  </si>
  <si>
    <t>18 de sep</t>
  </si>
  <si>
    <t>19 de sep</t>
  </si>
  <si>
    <t>20 de sep</t>
  </si>
  <si>
    <t>21 de sep</t>
  </si>
  <si>
    <t>22 de sep</t>
  </si>
  <si>
    <t>No se tiene identificada de manera expresa la Política Comercial dentro del documento de la Política Integral  de la Lotería de Bogotá</t>
  </si>
  <si>
    <t>1. No se comparte la información de mezcla y variaciones de cupos de los distribuidores y no se comparten los resultados de los informes elaborados por los estadístas a áreas que podria serviles como insumo</t>
  </si>
  <si>
    <t xml:space="preserve">Ausencia de estudio de mercado sobre la red de distribución. </t>
  </si>
  <si>
    <t xml:space="preserve">No son expresos  los aspectos logísticos, capacidad operativa, aspectos tencnólogicos y capacidad financiera en los formatos FRO410-46-3 "Estudio comercial solicitud cupo nuevo Lotería de Bnogota" y FRO410-59-4 "Formato solicitud de inscripción en el registro de distribuidores Lotería de Bogotá" </t>
  </si>
  <si>
    <t>La Lotería de Bogotá asigna los códigos de los distribuidores teniendo en cuenta el nombre del representante legal, la Razón Social o la ciudad de venta del distribuidor. No considera necesario ajustar los códigos existentes ya que seon de manejo interno y cada uno hace referencia un distribuidor el cual tiene registrada la información necesaria.</t>
  </si>
  <si>
    <t>En el sistema se registra la información general de cada distribuidor pero no el cupo con el que inició y las posibles modificaciones a éste.</t>
  </si>
  <si>
    <t>No se dispone de copia de la respuesta emitida por la Entidad a los estudios de solicitd en la hoja de vida de los distribuidores en todos los casos</t>
  </si>
  <si>
    <t>No se dispone de instructivo para el diigenciamiento del formato FRO410-59-4.                                                                      No se cuenta con documento expreso que avale los documentos enviados por el distribuidor</t>
  </si>
  <si>
    <t>No son expresos los críterios y formulas para la validación de los requisitos financieros en el momento de calificar los distribuidores.</t>
  </si>
  <si>
    <t>No se tiene establecido en el procedimiento de aumento de cupo que se deba efectuar un análisis distinto al nivel de venta actual del distribuidor. Debido a que el aumento de cupo se otorga unicamente con la ampliación de la garantía, la Entidad esta cubierta respecto a la billetería adicional que se entregue.</t>
  </si>
  <si>
    <t>Ausencia de instructivos y parámetros para el manejo de cupos internos al interior de la entidad.</t>
  </si>
  <si>
    <t>Como consecuencia de restricciones de las compañias de seguros en la expedición de pólizas a los distribuidores de lotería, la Gerencia General, la Subgerencia General y la Secretaría General de la Lotería optaron por aceptar depósitos de dinero en cuentas de la lotería como garantía para el despacho. Esta situación se presento desde el año 2016 y a la fecha se encuentra totalmente subsanada.</t>
  </si>
  <si>
    <t>Falta de responsables en el proceso de cargue de los premios virtuales y seguimiento oportuno de parte de la oficina de cartera.</t>
  </si>
  <si>
    <t>Ausencia de procedimiento para efectuar la retención de cupos virtuales.</t>
  </si>
  <si>
    <t>Procedimiento desactualizado</t>
  </si>
  <si>
    <t>Ausencia de registro completo  de identificación de la autoridad administrativa de la entidad que suscribe el contrato y de la persona natural o jurídica contratista y de documento escrito que evidencie la prorroga de contratos</t>
  </si>
  <si>
    <t>Ausencia de solicitud de antecedentes fiscales, disciplinarios y de policia, verificación de condición PEP yListas restrictivas</t>
  </si>
  <si>
    <t>Construir una política Comercial más precisa como complemento a la política integral actual</t>
  </si>
  <si>
    <t>Tener dispuesta la mezcla adjudicada a los distribuidores de todo el país en carpeta virtual para consultar las variaciones en los cupos a partir del año 2019.                                                                                2. Gestionar  contrato para contar con un estadísta, una vez este legalizado se contará con informes mensuales que serán insumo para tomar  decisiones comerciales a nivel nacional.                                                                        3. Remitir  copia de los informes estadísticos a la Oficina de mercadeo y comunicaciones  para que sirvan de insumo en la ejecución del Plan de mercadeo año 2019 (forma virtual).</t>
  </si>
  <si>
    <t>Continuar  con el análisis estadístico de los distribuidores donde se tendrá en cuenta su tamaño, capacidad operativa y cobertura de los distribuidores</t>
  </si>
  <si>
    <t>Revisar  los formatos : FRO410-46-3 "Estudio comercial solicitud cupo nuevo Lotería de Bogotá" y FRO410-59-4 "Formato solicitud de incripción en el registro de distribuidores lotería de Bogotá",  siempre y cuando no afecten la estructura actual e ingresos de a entidad.</t>
  </si>
  <si>
    <t>La asignación de los códigos actualmente se viene realizando acorde a la identificación del dueño y/o razón social, en algunos casos se toma como referencia su ubicación geográfica, para mayor claridad se anexa listado vigente</t>
  </si>
  <si>
    <t>Solicitar  Sistemas que incluya cupo actualizado de cada distribuidor y que dicho tablero informativo tenga opción de impresión.                                                                                                Adicionalmente,  se consultará sobre si es  posible registrar en el sistema la trazabilidad del cupo.</t>
  </si>
  <si>
    <t>Revisar  el  procedimiento "Asignación y distribución de billetería "  e incluir lista de chequeo.</t>
  </si>
  <si>
    <t>Adicionar  instructivo de diligenciamiento con el fin que toda la información sea registrada                                                                                                  En cuanto  al "Estudio jurídico" se efectuará revisión al procedimiento "Asignación y distribución de billeteria"</t>
  </si>
  <si>
    <t>Revisar el procedimiento para establecer los criterios mínimos para las evaluaciones financieras a futuro</t>
  </si>
  <si>
    <t>Actualmente el procedimiento no establece la revisión de indicadores, comerciales, jurídicos y financieros para el aumento de cupo.  Los distribuidores deben ampliar la garantía lo cual es lo que respalda el pago del cupo.  Se implementará una certificación del tema financiero y comercial donde quede expresa la recomendación de la variación del cupo.</t>
  </si>
  <si>
    <t>Implementar  reglamento documentado sobre el manejo de   los cupos internos de la entidad  (99999, DISTR Y  LOBOG)</t>
  </si>
  <si>
    <t>Implementar  documento donde se reglamenten los cupos internos de la entidad</t>
  </si>
  <si>
    <t>Adelantar  propuesta de modificación al reglamento de distribuidores solicitando se incluyan garantias nuevas a las actualmente fijadas.</t>
  </si>
  <si>
    <t xml:space="preserve">Solicitar a Cartera el estado de cuenta de los distribuidores que manejan cupos virtuales. Solicitar  a Sistemas la información de  reconocimientos de premios  de los cupos virtuales  que permitan identificar si existen saldos pendientes. Efectuar concilación de la información y definir procedimiento para efectuar el reconocimiento de los premios que se encuentren pendientes.                                                 </t>
  </si>
  <si>
    <t>1. En cuanto a la retención de distribuidores virtutales:  Definir procedimiento y modificar el reglamento para los distribuidores en lo referente con el pago y la suspensión de despacho de los cupos virtuales.                                                                                                                                                            2.  En relación con la póliza LOTIR que se encuentra vencida desde el 17 de julio de 2016:  Realizar reunión para aclarar los saldos pendientes y enviar contrato.</t>
  </si>
  <si>
    <t>Se ajustara el procedimiento</t>
  </si>
  <si>
    <t xml:space="preserve">A- IDENTIFICACIÓN DE LAS PARTES:              Se registrará plenamente la identificación de la autoridad administrativa de la entidad que suscribe el contrato y el nombre de la persona natural o jurídica contratista junto con la información de calidad en la que actúan, acta de posesión, actos de delegación que sean del caso.                                                                              B. RENOVACIÓN DEL CONTRATO:      La prorroga se está manejando en forma automática, y se les notifica a los distribuidores a partir de comunicaciones emitidas por la alta dirección  </t>
  </si>
  <si>
    <t xml:space="preserve">Soolicitar   a la Secretaria General que para renovar contratos o efectuar contratos nuevos se gestione la solicitud de estos documentos </t>
  </si>
  <si>
    <t>Ajuste a la Política Integral de la Lotería de Bogotá</t>
  </si>
  <si>
    <t>1. Registro de las mezclas desarrolladas durante el año (12)                                                                                                                                                                                           2. Contrato legalizado e informes a partir de su aprobación en forma mensual.                                                                                                                                                  3. Informes elaborados por el estadístico (previa aprobación e inicio de ejecución de contrato).</t>
  </si>
  <si>
    <t>1. Informes elaborados por el estadísitico contratado (mensuales)</t>
  </si>
  <si>
    <t>Dos formatos revisdos y ajustados</t>
  </si>
  <si>
    <t>Comunicación a sistemas y respuesta</t>
  </si>
  <si>
    <t>1. Procedimiento "Asignación y distribución de billetería"</t>
  </si>
  <si>
    <t xml:space="preserve">1. Adición de instructivo al formato FRO410-59-2.Revisión procedimiento "Asignación y distribución de billetería"                                                                                                                                                           </t>
  </si>
  <si>
    <t xml:space="preserve">1. Procedimiento "Asignación y distribución de billetería"  revisado acorde al hallazgo                                                                                                                                                       </t>
  </si>
  <si>
    <t>Certificación</t>
  </si>
  <si>
    <t>Un Instructivo reglamentario de los cupos de la Entidad</t>
  </si>
  <si>
    <t xml:space="preserve">Propuesta de modificación al reglamento de distribuidores </t>
  </si>
  <si>
    <t>Conciliación de las cuentas</t>
  </si>
  <si>
    <t>Un proyecto presentado      Un contrato enviado</t>
  </si>
  <si>
    <t>1. Procedimiento ajustado</t>
  </si>
  <si>
    <t>contratos nuevos que se generen y/o se  prorroguen en este mismo periodo de tiempo</t>
  </si>
  <si>
    <t>Efectuar la solicitud de estos documentos a partir de la fecha a nuevos distribuidores</t>
  </si>
  <si>
    <t xml:space="preserve">1.Inicia a partir de la ejecución del contrado del estadístico (1 mes después) </t>
  </si>
  <si>
    <t>A partir de la fecha</t>
  </si>
  <si>
    <t>Desactualización de los controles propuestos a la realizaciòn del sorteo</t>
  </si>
  <si>
    <t>Falta de estudio sobre el impacto estadìstico en la caida de premios mayores por la realización de la mezcla. Es una obligación del contratista que imprime los billetes la realización de la mezcla, el contratista es el responsable de este proceso el cual se realiza con un software de propiedad del impresor especializado en esta labor.</t>
  </si>
  <si>
    <t>La actividad es desarrollada por la empresa Impresora de Billetes. Es una obligación del contratista realizar la mezcla de la billetería que se imprime.</t>
  </si>
  <si>
    <t>El contratista realiza la mezcla de la billetería a imprimir tomando como base la numeración entregada por la Entidad, el contratista posee un software que se encarga del proceso y es responsabilidad de éste.  Estas condiciones y características no se encuentran detalladas en el procedimiento.</t>
  </si>
  <si>
    <t>Se realiza un sorteo aleatrorio con fichas para determinar el numero de pruebas previas</t>
  </si>
  <si>
    <t>No se cuenta con criterios técnicos o condicones específicas derterminadas por el CNJSA para la certificación de los equipos del sorteo.</t>
  </si>
  <si>
    <t>Diferencia en el término utilizado por la empresa fabricante con respecto a la vida útil de las balotas</t>
  </si>
  <si>
    <t>Por tratarse de diferentes momentos durante el proceso del sorteo y de realizarce en programas distintos, se manejan tres Actas separadas que juntas constituyen la información oficial del sorteo</t>
  </si>
  <si>
    <t>Desactualización de la información contenida en las Actas del sorteo</t>
  </si>
  <si>
    <t>Ausencia de documento denominado "Protocolo de seguridad del sorteo" ya que se tomaba como protocolo, el procedimiento de realización del sorteo.</t>
  </si>
  <si>
    <t>Ausencia de documento denominado "Protocolo de seguridad del sorteo" donde se incluyan todas las condiciones y características requeridas incluyendo lo relacionado con las camaras.</t>
  </si>
  <si>
    <t>Por motivos de tiempo, las grabaciones de los sorteos no pueden ser entregadas el mismo día, estas son enviadas el viernes siguiente a la realización del sorteo a la Entidad.</t>
  </si>
  <si>
    <t xml:space="preserve"> No hay evidencia documentada del mantenimiento correctivo porque a la fecha no se ha tenido que realizar. Los mantenimientos preventivos efectuados se encuentran detallados en cada informe mensual. En el contrato actual se incluyó que el mantenimeinto preventivo es alternado cada semana a uno de los dos equipos.</t>
  </si>
  <si>
    <t>Falta claridad en el informe de mantenimiento</t>
  </si>
  <si>
    <t>La filmaciòn del mantenimiento no es responsabilidad del contratista de mantenimiento. Es una obligación de la lotería de Bogotá</t>
  </si>
  <si>
    <t>Desactualizaciòn del procedimiento Planificación del Sorteo</t>
  </si>
  <si>
    <t>Actualizar y difundir el Plan de Contingencia</t>
  </si>
  <si>
    <t>Elaborar estudio estadìsto y probabilìstico del impacto de la mezcla en la posible caida de premios mayores.</t>
  </si>
  <si>
    <t>Revisión y ajuste del procedimiento PRO410-199</t>
  </si>
  <si>
    <t>Solicitar al área de sistemas la instalación en el equipo del sorteo, del programa de selección aleatorio de pruebas previas.</t>
  </si>
  <si>
    <t>Solicitar por escrito al CNJSA los términos y condiciones sobre los cuales se debe certificar los equipos para la realizaciòn del sorteo</t>
  </si>
  <si>
    <t>Solicitar a la empresa fabricante de las balotas, que aclare el tiempo de vida útil de las balotas por el de "lanzamientos"</t>
  </si>
  <si>
    <t>No es procedente unificar toda la información que se origina en el sorteo en una sola acta.</t>
  </si>
  <si>
    <t>Revisión y ajuste de los formatos de Actas del sorteo incluyendo los items que hacen falta</t>
  </si>
  <si>
    <t>Diseñar y suscribir un documento que se denomine protocolo de seguridad de los sorteos de la Lotería de Bogotá, con todos los requisitos y condiciones de seguridad requeridos.</t>
  </si>
  <si>
    <t>Se revisaràn los pliegos y obligaciones del contrato para incluir mayor detalle en el proceso de contratación que se realice el año entrante.</t>
  </si>
  <si>
    <t>Se le solicitará al Contratista NTC que envíe de forma oficial las grabaciones del sorteo los días viernes posteriores a la realizaciòn del mismo.</t>
  </si>
  <si>
    <t xml:space="preserve">Solicitar al contratista que incluya dentro del informe de mantenimiento una constancia expresa o cerrtificación de que los equipos se encuentran funcionando en optimas condiciones. </t>
  </si>
  <si>
    <t>Se solicitará  a la empresa encargada de la filmación del sorteo que se incluya esta obligación en el contrato actual. De no ser posible se incluirá la obligación en los pliegos de condiciones del próximo contrato.</t>
  </si>
  <si>
    <t>Revisión y ajuste del procedimiento PRO410-203-6</t>
  </si>
  <si>
    <t>Plan Ajustado</t>
  </si>
  <si>
    <t>Estudio presentado</t>
  </si>
  <si>
    <t>Programa instalado</t>
  </si>
  <si>
    <t>Solicitud enviada y respuesta recibida</t>
  </si>
  <si>
    <t>Documento expedido</t>
  </si>
  <si>
    <t>Documento ajustado</t>
  </si>
  <si>
    <t>Actas ajustadas</t>
  </si>
  <si>
    <t>Pliegos de condiciones ajustados</t>
  </si>
  <si>
    <t>N° ACCIONES DEL PLAN DE MEJORAMIENTO</t>
  </si>
  <si>
    <t>Sin formular</t>
  </si>
  <si>
    <t>Sin reporte de avance</t>
  </si>
  <si>
    <t>Estado Entidad</t>
  </si>
  <si>
    <t>CERRADA</t>
  </si>
  <si>
    <t>ACCIONES</t>
  </si>
  <si>
    <t>SIN ESTADO POR:</t>
  </si>
  <si>
    <t xml:space="preserve">ABIERTA </t>
  </si>
  <si>
    <t>NOTA:</t>
  </si>
  <si>
    <t xml:space="preserve">ACCIONES CERRADAS </t>
  </si>
  <si>
    <t>ACCIONES ABIERTAS</t>
  </si>
  <si>
    <r>
      <rPr>
        <b/>
        <sz val="10"/>
        <color rgb="FF00B050"/>
        <rFont val="Calibri"/>
        <family val="2"/>
        <scheme val="minor"/>
      </rPr>
      <t>**</t>
    </r>
    <r>
      <rPr>
        <b/>
        <sz val="10"/>
        <color theme="1"/>
        <rFont val="Calibri"/>
        <family val="2"/>
        <scheme val="minor"/>
      </rPr>
      <t>CERRADA</t>
    </r>
  </si>
  <si>
    <t xml:space="preserve">SUBGERENCIA </t>
  </si>
  <si>
    <r>
      <rPr>
        <b/>
        <sz val="10"/>
        <color rgb="FF00B050"/>
        <rFont val="Calibri"/>
        <family val="2"/>
        <scheme val="minor"/>
      </rPr>
      <t>**</t>
    </r>
    <r>
      <rPr>
        <b/>
        <sz val="10"/>
        <color theme="1"/>
        <rFont val="Calibri"/>
        <family val="2"/>
        <scheme val="minor"/>
      </rPr>
      <t xml:space="preserve">Algunas de las acciones que se cerraron no estan formuladas, pero de acuerdo a la demás información reportada por el área responsable,  se evidenció avances de dichas acciones y por tanto se concluyó en el cierre de las mismas. </t>
    </r>
  </si>
  <si>
    <t xml:space="preserve"> PENDIENTES(EN EJECUCIÓN)</t>
  </si>
  <si>
    <t>PRIMER SEGUIMIENTO  DE 2020</t>
  </si>
  <si>
    <t>Auditor que valida cumplimiento a la acción</t>
  </si>
  <si>
    <t xml:space="preserve"> SEGUNDO SEGUIMIENTO DE 2020</t>
  </si>
  <si>
    <t xml:space="preserve"> TERCER SEGUIMIENTO DE 2020</t>
  </si>
  <si>
    <t xml:space="preserve"> CUARTO SEGUIMIENTO DE 2020</t>
  </si>
  <si>
    <t xml:space="preserve"> INFORME AUSTERIDAD EN EL GASTO PÚBLICO I TRMESTRE 2020 </t>
  </si>
  <si>
    <t xml:space="preserve">Es importante, revisar porqué el predio de propiedad de la Entidad, ubicado en la Kr. 54 No. 47 A sur – 30 del Barrio Venecia, no generó  pago del servicio de energía durante el primer trimestre del año en vigencia. Esto, para evitar más adelante sanciones moratorias por el no pago del servicio y  posible detrimento patrimonial, situación que ya se había advertido en  informes  anteriores, presentados por la Oficina de Control Interno. </t>
  </si>
  <si>
    <t>31/06/2020</t>
  </si>
  <si>
    <t xml:space="preserve">Se resalta la gestión adelantada ante la copropiedad para insistir en la revisión del modelo de distribución de la tarifa para el pago de este servicio y lograr que la Consejo de Administración accediera a le realización de los análisis correspondientes. Aun así, es importante garantizar la formalización de las gestiones pertinentes para resolver de manera definitiva la distribución razonable de la factura de energía de las áreas comunes, la cual se realiza con base en el índice de ocupación, en donde se les da un peso significativo a las áreas comunes. </t>
  </si>
  <si>
    <t>Respecto al mantenimiento de los vehículos de propiedad de la entidad,  se ha comprometido el 30% del valor inicialmente contratado. No obstante,  en el informe reportado por el área responsable, no se presenta información detallada del suscrito contrato 43 de 2019, ni el desglose mes a mes del monto pagado por este servicio, que permiten establecer con mayor precisión el comportamiento del gasto, como ha sido lo habitual en informes anteriores.</t>
  </si>
  <si>
    <t>INFORME AUSTERIDAD EN EL GASTO PÚBLICO I TRIMESTRE 2020</t>
  </si>
  <si>
    <t>INFORME DE LA AUDITORÍA DE CONTROLES GENERALES AL PROCESO DE GESTIÓN DE TECNOLOGÍAS DE INFORMACIÓN 2019</t>
  </si>
  <si>
    <t>INFORME VISITA DIRECCIÓN DISTRITAL DE ARCHIVO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</si>
</sst>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yyyy/mm/dd"/>
    <numFmt numFmtId="166" formatCode="_(* #,##0_);_(* \(#,##0\);_(* &quot;-&quot;??_);_(@_)"/>
    <numFmt numFmtId="167" formatCode="d/mm/yyyy;@"/>
  </numFmts>
  <fonts count="29" x14ac:knownFonts="1">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9"/>
      <color theme="1"/>
      <name val="Arial"/>
      <family val="2"/>
    </font>
    <font>
      <i/>
      <sz val="9"/>
      <color indexed="8"/>
      <name val="Arial"/>
      <family val="2"/>
    </font>
    <font>
      <sz val="9"/>
      <color indexed="8"/>
      <name val="Arial"/>
      <family val="2"/>
    </font>
    <font>
      <sz val="9"/>
      <color indexed="10"/>
      <name val="Arial"/>
      <family val="2"/>
    </font>
    <font>
      <b/>
      <sz val="9"/>
      <color theme="1"/>
      <name val="Arial"/>
      <family val="2"/>
    </font>
    <font>
      <sz val="9"/>
      <name val="Arial"/>
      <family val="2"/>
    </font>
    <font>
      <sz val="9"/>
      <color rgb="FFFF0000"/>
      <name val="Arial"/>
      <family val="2"/>
    </font>
    <font>
      <sz val="9"/>
      <color rgb="FF000000"/>
      <name val="Arial"/>
      <family val="2"/>
    </font>
    <font>
      <b/>
      <sz val="9"/>
      <color indexed="8"/>
      <name val="Arial"/>
      <family val="2"/>
    </font>
    <font>
      <b/>
      <sz val="9"/>
      <color rgb="FFFF0000"/>
      <name val="Arial"/>
      <family val="2"/>
    </font>
    <font>
      <b/>
      <sz val="9"/>
      <name val="Arial"/>
      <family val="2"/>
    </font>
    <font>
      <sz val="11"/>
      <color theme="1"/>
      <name val="Calibri"/>
      <family val="2"/>
    </font>
    <font>
      <b/>
      <sz val="9"/>
      <color indexed="60"/>
      <name val="Arial"/>
      <family val="2"/>
    </font>
    <font>
      <u/>
      <sz val="7.35"/>
      <color theme="10"/>
      <name val="Calibri"/>
      <family val="2"/>
    </font>
    <font>
      <sz val="10"/>
      <color theme="1"/>
      <name val="Calibri"/>
      <family val="2"/>
      <scheme val="minor"/>
    </font>
    <font>
      <b/>
      <sz val="10"/>
      <color theme="1"/>
      <name val="Calibri"/>
      <family val="2"/>
      <scheme val="minor"/>
    </font>
    <font>
      <sz val="9"/>
      <name val="Calibri"/>
      <family val="2"/>
      <scheme val="minor"/>
    </font>
    <font>
      <sz val="14"/>
      <name val="Calibri"/>
      <family val="2"/>
      <scheme val="minor"/>
    </font>
    <font>
      <sz val="12"/>
      <color theme="1"/>
      <name val="Calibri"/>
      <family val="2"/>
      <scheme val="minor"/>
    </font>
    <font>
      <b/>
      <sz val="12"/>
      <color theme="1"/>
      <name val="Calibri"/>
      <family val="2"/>
      <scheme val="minor"/>
    </font>
    <font>
      <sz val="10"/>
      <name val="Calibri"/>
      <family val="2"/>
      <scheme val="minor"/>
    </font>
    <font>
      <b/>
      <sz val="10"/>
      <color rgb="FFFF0000"/>
      <name val="Calibri"/>
      <family val="2"/>
      <scheme val="minor"/>
    </font>
    <font>
      <b/>
      <sz val="8"/>
      <color theme="1"/>
      <name val="Calibri"/>
      <family val="2"/>
      <scheme val="minor"/>
    </font>
    <font>
      <b/>
      <sz val="10"/>
      <name val="Calibri"/>
      <family val="2"/>
      <scheme val="minor"/>
    </font>
    <font>
      <b/>
      <sz val="10"/>
      <color rgb="FF00B050"/>
      <name val="Calibri"/>
      <family val="2"/>
      <scheme val="minor"/>
    </font>
  </fonts>
  <fills count="35">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CCFFFF"/>
        <bgColor indexed="64"/>
      </patternFill>
    </fill>
    <fill>
      <patternFill patternType="solid">
        <fgColor rgb="FFCCFFCC"/>
        <bgColor indexed="64"/>
      </patternFill>
    </fill>
    <fill>
      <patternFill patternType="solid">
        <fgColor rgb="FF99FFCC"/>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C66"/>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5" tint="-0.249977111117893"/>
        <bgColor indexed="64"/>
      </patternFill>
    </fill>
    <fill>
      <patternFill patternType="solid">
        <fgColor theme="4" tint="-0.49998474074526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9" fontId="1" fillId="0" borderId="0" applyFont="0" applyFill="0" applyBorder="0" applyAlignment="0" applyProtection="0"/>
    <xf numFmtId="0" fontId="2" fillId="0" borderId="0"/>
    <xf numFmtId="0" fontId="3"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0" fontId="15" fillId="0" borderId="0"/>
    <xf numFmtId="0" fontId="17" fillId="0" borderId="0" applyNumberFormat="0" applyFill="0" applyBorder="0" applyAlignment="0" applyProtection="0">
      <alignment vertical="top"/>
      <protection locked="0"/>
    </xf>
  </cellStyleXfs>
  <cellXfs count="650">
    <xf numFmtId="0" fontId="0" fillId="0" borderId="0" xfId="0"/>
    <xf numFmtId="0" fontId="4" fillId="0" borderId="0" xfId="0" applyFont="1" applyBorder="1" applyAlignment="1" applyProtection="1">
      <alignment horizontal="center" vertical="center"/>
      <protection locked="0"/>
    </xf>
    <xf numFmtId="0" fontId="4" fillId="12"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14" fontId="4" fillId="0" borderId="0" xfId="0" applyNumberFormat="1" applyFont="1" applyBorder="1" applyAlignment="1" applyProtection="1">
      <alignment horizontal="center" vertical="center"/>
      <protection locked="0"/>
    </xf>
    <xf numFmtId="9" fontId="4" fillId="0" borderId="0" xfId="1" applyFont="1" applyBorder="1" applyAlignment="1" applyProtection="1">
      <alignment horizontal="center" vertical="center"/>
      <protection locked="0"/>
    </xf>
    <xf numFmtId="2" fontId="4" fillId="0" borderId="0" xfId="0" applyNumberFormat="1" applyFont="1" applyBorder="1" applyAlignment="1" applyProtection="1">
      <alignment horizontal="center" vertical="center"/>
      <protection locked="0"/>
    </xf>
    <xf numFmtId="0" fontId="4" fillId="14" borderId="0" xfId="0" applyFont="1" applyFill="1" applyBorder="1" applyAlignment="1" applyProtection="1">
      <alignment horizontal="center" vertical="center"/>
      <protection locked="0"/>
    </xf>
    <xf numFmtId="14" fontId="4" fillId="0" borderId="0" xfId="0" applyNumberFormat="1" applyFont="1" applyBorder="1" applyAlignment="1" applyProtection="1">
      <alignment horizontal="center" vertical="center" wrapText="1"/>
      <protection locked="0"/>
    </xf>
    <xf numFmtId="2" fontId="4" fillId="0" borderId="0" xfId="0" applyNumberFormat="1" applyFont="1" applyBorder="1" applyAlignment="1" applyProtection="1">
      <alignment horizontal="center" vertical="center" wrapText="1"/>
      <protection locked="0"/>
    </xf>
    <xf numFmtId="9" fontId="4" fillId="0" borderId="0" xfId="0" applyNumberFormat="1" applyFont="1" applyBorder="1" applyAlignment="1" applyProtection="1">
      <alignment horizontal="center" vertical="center" wrapText="1"/>
      <protection locked="0"/>
    </xf>
    <xf numFmtId="9" fontId="4" fillId="0" borderId="0" xfId="0" applyNumberFormat="1" applyFont="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6" fillId="0" borderId="0" xfId="2" applyFont="1" applyFill="1" applyBorder="1" applyAlignment="1" applyProtection="1">
      <alignment vertical="top" wrapText="1"/>
      <protection locked="0"/>
    </xf>
    <xf numFmtId="0" fontId="6" fillId="0" borderId="0" xfId="2" applyFont="1" applyFill="1" applyBorder="1" applyAlignment="1">
      <alignment vertical="center" wrapText="1"/>
    </xf>
    <xf numFmtId="0" fontId="6" fillId="0" borderId="0" xfId="2" applyFont="1" applyFill="1" applyBorder="1" applyAlignment="1" applyProtection="1">
      <alignment vertical="center" wrapText="1"/>
      <protection locked="0"/>
    </xf>
    <xf numFmtId="165" fontId="6" fillId="0" borderId="0" xfId="2" applyNumberFormat="1" applyFont="1" applyFill="1" applyBorder="1" applyAlignment="1" applyProtection="1">
      <alignment horizontal="center" vertical="center"/>
      <protection locked="0"/>
    </xf>
    <xf numFmtId="0" fontId="6" fillId="16" borderId="0" xfId="0" applyFont="1" applyFill="1" applyBorder="1" applyAlignment="1">
      <alignment horizontal="justify" vertical="top"/>
    </xf>
    <xf numFmtId="0" fontId="6" fillId="0" borderId="0" xfId="2" applyFont="1" applyFill="1" applyBorder="1" applyAlignment="1" applyProtection="1">
      <alignment horizontal="left" vertical="center" wrapText="1"/>
      <protection locked="0"/>
    </xf>
    <xf numFmtId="0" fontId="6" fillId="0" borderId="0" xfId="4" applyFont="1" applyFill="1" applyBorder="1" applyAlignment="1" applyProtection="1">
      <alignment horizontal="center" vertical="center" wrapText="1"/>
      <protection locked="0"/>
    </xf>
    <xf numFmtId="0" fontId="5" fillId="0" borderId="0" xfId="2" applyFont="1" applyFill="1" applyBorder="1" applyAlignment="1" applyProtection="1">
      <alignment vertical="top" wrapText="1"/>
      <protection locked="0"/>
    </xf>
    <xf numFmtId="0" fontId="6" fillId="15" borderId="0" xfId="2" applyFont="1" applyFill="1" applyBorder="1" applyAlignment="1" applyProtection="1">
      <alignment horizontal="justify" vertical="top" wrapText="1"/>
      <protection locked="0"/>
    </xf>
    <xf numFmtId="0" fontId="6" fillId="15" borderId="0" xfId="2" applyFont="1" applyFill="1" applyBorder="1" applyAlignment="1" applyProtection="1">
      <alignment horizontal="center" vertical="center"/>
      <protection locked="0"/>
    </xf>
    <xf numFmtId="165" fontId="6" fillId="15" borderId="0" xfId="2" applyNumberFormat="1" applyFont="1" applyFill="1" applyBorder="1" applyAlignment="1" applyProtection="1">
      <alignment horizontal="center" vertical="center"/>
      <protection locked="0"/>
    </xf>
    <xf numFmtId="0" fontId="10" fillId="16" borderId="0" xfId="0" applyFont="1" applyFill="1" applyBorder="1" applyAlignment="1">
      <alignment horizontal="justify" vertical="top"/>
    </xf>
    <xf numFmtId="0" fontId="6" fillId="0" borderId="0" xfId="2" applyFont="1" applyFill="1" applyBorder="1" applyAlignment="1" applyProtection="1">
      <alignment horizontal="justify" vertical="top" wrapText="1"/>
      <protection locked="0"/>
    </xf>
    <xf numFmtId="0" fontId="9" fillId="0" borderId="0" xfId="2" applyFont="1" applyFill="1" applyBorder="1" applyAlignment="1" applyProtection="1">
      <alignment horizontal="justify" vertical="top" wrapText="1"/>
      <protection locked="0"/>
    </xf>
    <xf numFmtId="0" fontId="9" fillId="16" borderId="0" xfId="2" applyFont="1" applyFill="1" applyBorder="1" applyAlignment="1" applyProtection="1">
      <alignment horizontal="justify" vertical="top" wrapText="1"/>
      <protection locked="0"/>
    </xf>
    <xf numFmtId="0" fontId="5" fillId="15" borderId="0" xfId="2" applyFont="1" applyFill="1" applyBorder="1" applyAlignment="1" applyProtection="1">
      <alignment horizontal="justify" vertical="top" wrapText="1"/>
      <protection locked="0"/>
    </xf>
    <xf numFmtId="0" fontId="10" fillId="16" borderId="0" xfId="2" applyFont="1" applyFill="1" applyBorder="1" applyAlignment="1" applyProtection="1">
      <alignment horizontal="justify" vertical="top" wrapText="1"/>
      <protection locked="0"/>
    </xf>
    <xf numFmtId="0" fontId="4" fillId="10" borderId="0" xfId="0" applyFont="1" applyFill="1" applyBorder="1" applyAlignment="1" applyProtection="1">
      <alignment horizontal="center" vertical="center"/>
      <protection locked="0"/>
    </xf>
    <xf numFmtId="14" fontId="4" fillId="10" borderId="0" xfId="0" applyNumberFormat="1" applyFont="1" applyFill="1" applyBorder="1" applyAlignment="1" applyProtection="1">
      <alignment horizontal="center" vertical="center"/>
      <protection locked="0"/>
    </xf>
    <xf numFmtId="0" fontId="4" fillId="10" borderId="0" xfId="0" applyFont="1" applyFill="1" applyBorder="1" applyAlignment="1" applyProtection="1">
      <alignment horizontal="center" vertical="center" wrapText="1"/>
      <protection locked="0"/>
    </xf>
    <xf numFmtId="0" fontId="4" fillId="10" borderId="0" xfId="0" applyFont="1" applyFill="1" applyBorder="1" applyAlignment="1">
      <alignment horizontal="justify" vertical="top"/>
    </xf>
    <xf numFmtId="9" fontId="4" fillId="10" borderId="0" xfId="1" applyFont="1" applyFill="1" applyBorder="1" applyAlignment="1" applyProtection="1">
      <alignment horizontal="center" vertical="center"/>
      <protection locked="0"/>
    </xf>
    <xf numFmtId="2" fontId="4" fillId="10" borderId="0" xfId="0" applyNumberFormat="1" applyFont="1" applyFill="1" applyBorder="1" applyAlignment="1" applyProtection="1">
      <alignment horizontal="center" vertical="center"/>
      <protection locked="0"/>
    </xf>
    <xf numFmtId="0" fontId="4" fillId="10" borderId="0" xfId="0" applyFont="1" applyFill="1" applyBorder="1" applyAlignment="1">
      <alignment vertical="top" wrapText="1"/>
    </xf>
    <xf numFmtId="14" fontId="4" fillId="19" borderId="0" xfId="0" applyNumberFormat="1" applyFont="1" applyFill="1" applyBorder="1" applyAlignment="1" applyProtection="1">
      <alignment horizontal="center" vertical="center"/>
      <protection locked="0"/>
    </xf>
    <xf numFmtId="9" fontId="4" fillId="19" borderId="0" xfId="1" applyFont="1" applyFill="1" applyBorder="1" applyAlignment="1" applyProtection="1">
      <alignment horizontal="center" vertical="center"/>
      <protection locked="0"/>
    </xf>
    <xf numFmtId="2" fontId="4" fillId="19" borderId="0" xfId="0" applyNumberFormat="1" applyFont="1" applyFill="1" applyBorder="1" applyAlignment="1" applyProtection="1">
      <alignment horizontal="center" vertical="center"/>
      <protection locked="0"/>
    </xf>
    <xf numFmtId="0" fontId="4" fillId="6" borderId="0" xfId="0" applyFont="1" applyFill="1" applyBorder="1" applyAlignment="1" applyProtection="1">
      <alignment horizontal="center" vertical="center"/>
      <protection locked="0"/>
    </xf>
    <xf numFmtId="14" fontId="4" fillId="6" borderId="0" xfId="0" applyNumberFormat="1" applyFont="1" applyFill="1" applyBorder="1" applyAlignment="1" applyProtection="1">
      <alignment horizontal="center" vertical="center"/>
      <protection locked="0"/>
    </xf>
    <xf numFmtId="0" fontId="4" fillId="6" borderId="0" xfId="0" applyFont="1" applyFill="1" applyBorder="1" applyAlignment="1">
      <alignment horizontal="justify" vertical="top"/>
    </xf>
    <xf numFmtId="0" fontId="6" fillId="6" borderId="0" xfId="0"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 fontId="6" fillId="6" borderId="0" xfId="0" applyNumberFormat="1" applyFont="1" applyFill="1" applyBorder="1" applyAlignment="1">
      <alignment horizontal="center" vertical="center" wrapText="1"/>
    </xf>
    <xf numFmtId="9" fontId="4" fillId="6" borderId="0" xfId="1" applyFont="1" applyFill="1" applyBorder="1" applyAlignment="1" applyProtection="1">
      <alignment horizontal="center" vertical="center"/>
      <protection locked="0"/>
    </xf>
    <xf numFmtId="0" fontId="6" fillId="6" borderId="0" xfId="0" applyFont="1" applyFill="1" applyBorder="1" applyAlignment="1" applyProtection="1">
      <alignment horizontal="center" vertical="center" wrapText="1"/>
      <protection locked="0"/>
    </xf>
    <xf numFmtId="14" fontId="6" fillId="6" borderId="0" xfId="0" applyNumberFormat="1" applyFont="1" applyFill="1" applyBorder="1" applyAlignment="1">
      <alignment horizontal="center" vertical="center"/>
    </xf>
    <xf numFmtId="2" fontId="4" fillId="6" borderId="0" xfId="0" applyNumberFormat="1" applyFont="1" applyFill="1" applyBorder="1" applyAlignment="1" applyProtection="1">
      <alignment horizontal="center" vertical="center"/>
      <protection locked="0"/>
    </xf>
    <xf numFmtId="0" fontId="4" fillId="6" borderId="0" xfId="0" applyFont="1" applyFill="1" applyBorder="1" applyAlignment="1">
      <alignment horizontal="justify" vertical="top" wrapText="1"/>
    </xf>
    <xf numFmtId="0" fontId="6" fillId="6" borderId="0" xfId="0" applyFont="1" applyFill="1" applyBorder="1" applyAlignment="1">
      <alignment horizontal="center" vertical="center"/>
    </xf>
    <xf numFmtId="0" fontId="4" fillId="6" borderId="0" xfId="0" applyFont="1" applyFill="1" applyBorder="1" applyAlignment="1">
      <alignment vertical="top" wrapText="1"/>
    </xf>
    <xf numFmtId="0" fontId="10" fillId="6" borderId="0" xfId="0" applyFont="1" applyFill="1" applyBorder="1" applyAlignment="1">
      <alignment horizontal="center" vertical="center" wrapText="1"/>
    </xf>
    <xf numFmtId="0" fontId="4" fillId="6" borderId="0" xfId="0" applyFont="1" applyFill="1" applyBorder="1" applyAlignment="1">
      <alignment wrapText="1"/>
    </xf>
    <xf numFmtId="0" fontId="4" fillId="6" borderId="0" xfId="0" applyFont="1" applyFill="1" applyBorder="1"/>
    <xf numFmtId="0" fontId="4" fillId="6" borderId="0" xfId="0" applyFont="1" applyFill="1" applyBorder="1" applyAlignment="1">
      <alignment horizontal="left" vertical="top" wrapText="1"/>
    </xf>
    <xf numFmtId="0" fontId="9" fillId="19" borderId="0" xfId="0" applyFont="1" applyFill="1" applyBorder="1" applyAlignment="1">
      <alignment vertical="center" wrapText="1"/>
    </xf>
    <xf numFmtId="9" fontId="4" fillId="19" borderId="0" xfId="0" applyNumberFormat="1" applyFont="1" applyFill="1" applyBorder="1" applyAlignment="1" applyProtection="1">
      <alignment horizontal="center" vertical="center"/>
      <protection locked="0"/>
    </xf>
    <xf numFmtId="0" fontId="4" fillId="19" borderId="0" xfId="0" applyFont="1" applyFill="1" applyBorder="1" applyAlignment="1">
      <alignment horizontal="left" vertical="top" wrapText="1"/>
    </xf>
    <xf numFmtId="0" fontId="6" fillId="10" borderId="0" xfId="0" applyFont="1" applyFill="1" applyBorder="1" applyAlignment="1">
      <alignment horizontal="justify" vertical="top"/>
    </xf>
    <xf numFmtId="0" fontId="4" fillId="10" borderId="0" xfId="0" applyFont="1" applyFill="1" applyBorder="1" applyAlignment="1">
      <alignment horizontal="center" vertical="center" wrapText="1"/>
    </xf>
    <xf numFmtId="14" fontId="4" fillId="10" borderId="0" xfId="0" applyNumberFormat="1" applyFont="1" applyFill="1" applyBorder="1" applyAlignment="1">
      <alignment vertical="center"/>
    </xf>
    <xf numFmtId="9" fontId="4" fillId="10" borderId="0" xfId="0" applyNumberFormat="1" applyFont="1" applyFill="1" applyBorder="1" applyAlignment="1" applyProtection="1">
      <alignment horizontal="center" vertical="center"/>
      <protection locked="0"/>
    </xf>
    <xf numFmtId="0" fontId="4" fillId="10" borderId="0" xfId="0" applyFont="1" applyFill="1" applyBorder="1" applyAlignment="1">
      <alignment horizontal="left" vertical="top" wrapText="1"/>
    </xf>
    <xf numFmtId="0" fontId="4" fillId="16" borderId="0" xfId="0" applyFont="1" applyFill="1" applyBorder="1"/>
    <xf numFmtId="0" fontId="4" fillId="15" borderId="0" xfId="0" applyFont="1" applyFill="1" applyBorder="1" applyAlignment="1">
      <alignment vertical="center" wrapText="1"/>
    </xf>
    <xf numFmtId="0" fontId="4" fillId="18" borderId="0" xfId="0" applyFont="1" applyFill="1" applyBorder="1" applyAlignment="1">
      <alignment vertical="center" wrapText="1"/>
    </xf>
    <xf numFmtId="0" fontId="4" fillId="17" borderId="0" xfId="0" applyFont="1" applyFill="1" applyBorder="1" applyAlignment="1">
      <alignment vertical="center" wrapText="1"/>
    </xf>
    <xf numFmtId="0" fontId="4" fillId="0" borderId="0" xfId="0" applyFont="1" applyBorder="1" applyAlignment="1">
      <alignment vertical="center"/>
    </xf>
    <xf numFmtId="0" fontId="4" fillId="20" borderId="0" xfId="0" applyFont="1" applyFill="1" applyBorder="1" applyAlignment="1" applyProtection="1">
      <alignment horizontal="center" vertical="center"/>
      <protection locked="0"/>
    </xf>
    <xf numFmtId="0" fontId="6" fillId="20" borderId="0" xfId="0" applyFont="1" applyFill="1" applyBorder="1" applyAlignment="1">
      <alignment horizontal="justify" vertical="top"/>
    </xf>
    <xf numFmtId="0" fontId="6" fillId="20" borderId="0" xfId="2" applyFont="1" applyFill="1" applyBorder="1" applyAlignment="1" applyProtection="1">
      <alignment vertical="top" wrapText="1"/>
      <protection locked="0"/>
    </xf>
    <xf numFmtId="0" fontId="6" fillId="20" borderId="0" xfId="2" applyFont="1" applyFill="1" applyBorder="1" applyAlignment="1">
      <alignment vertical="center" wrapText="1"/>
    </xf>
    <xf numFmtId="0" fontId="6" fillId="20" borderId="0" xfId="2" applyFont="1" applyFill="1" applyBorder="1" applyAlignment="1" applyProtection="1">
      <alignment vertical="center" wrapText="1"/>
      <protection locked="0"/>
    </xf>
    <xf numFmtId="9" fontId="6" fillId="20" borderId="0" xfId="2" applyNumberFormat="1" applyFont="1" applyFill="1" applyBorder="1" applyAlignment="1" applyProtection="1">
      <alignment horizontal="center" vertical="center"/>
      <protection locked="0"/>
    </xf>
    <xf numFmtId="9" fontId="4" fillId="20" borderId="0" xfId="1" applyFont="1" applyFill="1" applyBorder="1" applyAlignment="1" applyProtection="1">
      <alignment horizontal="center" vertical="center"/>
      <protection locked="0"/>
    </xf>
    <xf numFmtId="165" fontId="6" fillId="20" borderId="0" xfId="2" applyNumberFormat="1" applyFont="1" applyFill="1" applyBorder="1" applyAlignment="1" applyProtection="1">
      <alignment horizontal="center" vertical="center"/>
      <protection locked="0"/>
    </xf>
    <xf numFmtId="14" fontId="4" fillId="20" borderId="0" xfId="0" applyNumberFormat="1" applyFont="1" applyFill="1" applyBorder="1" applyAlignment="1" applyProtection="1">
      <alignment horizontal="center" vertical="center"/>
      <protection locked="0"/>
    </xf>
    <xf numFmtId="0" fontId="6" fillId="20" borderId="0" xfId="2" applyFont="1" applyFill="1" applyBorder="1" applyAlignment="1" applyProtection="1">
      <alignment horizontal="left" vertical="center" wrapText="1"/>
      <protection locked="0"/>
    </xf>
    <xf numFmtId="1" fontId="6" fillId="20" borderId="0" xfId="2" applyNumberFormat="1" applyFont="1" applyFill="1" applyBorder="1" applyAlignment="1" applyProtection="1">
      <alignment horizontal="center" vertical="center"/>
      <protection locked="0"/>
    </xf>
    <xf numFmtId="0" fontId="6" fillId="20" borderId="0" xfId="4" applyFont="1" applyFill="1" applyBorder="1" applyAlignment="1" applyProtection="1">
      <alignment horizontal="center" vertical="center" wrapText="1"/>
      <protection locked="0"/>
    </xf>
    <xf numFmtId="0" fontId="5" fillId="20" borderId="0" xfId="2" applyFont="1" applyFill="1" applyBorder="1" applyAlignment="1" applyProtection="1">
      <alignment vertical="top" wrapText="1"/>
      <protection locked="0"/>
    </xf>
    <xf numFmtId="0" fontId="4" fillId="21" borderId="0" xfId="0" applyFont="1" applyFill="1" applyBorder="1" applyAlignment="1" applyProtection="1">
      <alignment horizontal="center" vertical="center"/>
      <protection locked="0"/>
    </xf>
    <xf numFmtId="0" fontId="6" fillId="21" borderId="0" xfId="0" applyFont="1" applyFill="1" applyBorder="1" applyAlignment="1">
      <alignment horizontal="justify" vertical="top"/>
    </xf>
    <xf numFmtId="9" fontId="4" fillId="20" borderId="0" xfId="0" applyNumberFormat="1" applyFont="1" applyFill="1" applyBorder="1" applyAlignment="1" applyProtection="1">
      <alignment horizontal="center" vertical="center"/>
      <protection locked="0"/>
    </xf>
    <xf numFmtId="2" fontId="4" fillId="20" borderId="0" xfId="0" applyNumberFormat="1" applyFont="1" applyFill="1" applyBorder="1" applyAlignment="1" applyProtection="1">
      <alignment horizontal="center" vertical="center"/>
      <protection locked="0"/>
    </xf>
    <xf numFmtId="0" fontId="11" fillId="21" borderId="0" xfId="0" applyFont="1" applyFill="1" applyBorder="1" applyAlignment="1">
      <alignment horizontal="justify" vertical="top"/>
    </xf>
    <xf numFmtId="0" fontId="9" fillId="21" borderId="0" xfId="0" applyFont="1" applyFill="1" applyBorder="1" applyAlignment="1">
      <alignment horizontal="justify" vertical="top"/>
    </xf>
    <xf numFmtId="0" fontId="10" fillId="21" borderId="0" xfId="0" applyFont="1" applyFill="1" applyBorder="1" applyAlignment="1">
      <alignment horizontal="justify" vertical="top"/>
    </xf>
    <xf numFmtId="0" fontId="6" fillId="21" borderId="0" xfId="2" applyFont="1" applyFill="1" applyBorder="1" applyAlignment="1" applyProtection="1">
      <alignment horizontal="justify" vertical="top" wrapText="1"/>
      <protection locked="0"/>
    </xf>
    <xf numFmtId="0" fontId="11" fillId="21" borderId="0" xfId="2" applyFont="1" applyFill="1" applyBorder="1" applyAlignment="1" applyProtection="1">
      <alignment horizontal="justify" vertical="top" wrapText="1"/>
      <protection locked="0"/>
    </xf>
    <xf numFmtId="0" fontId="9" fillId="21" borderId="0" xfId="2" applyFont="1" applyFill="1" applyBorder="1" applyAlignment="1" applyProtection="1">
      <alignment horizontal="justify" vertical="top" wrapText="1"/>
      <protection locked="0"/>
    </xf>
    <xf numFmtId="9" fontId="4" fillId="21" borderId="0" xfId="1" applyFont="1" applyFill="1" applyBorder="1" applyAlignment="1" applyProtection="1">
      <alignment horizontal="center" vertical="center"/>
      <protection locked="0"/>
    </xf>
    <xf numFmtId="14" fontId="4" fillId="21" borderId="0" xfId="0" applyNumberFormat="1" applyFont="1" applyFill="1" applyBorder="1" applyAlignment="1" applyProtection="1">
      <alignment horizontal="center" vertical="center"/>
      <protection locked="0"/>
    </xf>
    <xf numFmtId="2" fontId="4" fillId="21" borderId="0" xfId="0" applyNumberFormat="1" applyFont="1" applyFill="1" applyBorder="1" applyAlignment="1" applyProtection="1">
      <alignment horizontal="center" vertical="center"/>
      <protection locked="0"/>
    </xf>
    <xf numFmtId="9" fontId="4" fillId="21" borderId="0" xfId="0" applyNumberFormat="1" applyFont="1" applyFill="1" applyBorder="1" applyAlignment="1" applyProtection="1">
      <alignment horizontal="center" vertical="center"/>
      <protection locked="0"/>
    </xf>
    <xf numFmtId="0" fontId="4" fillId="11" borderId="0" xfId="0" applyFont="1" applyFill="1" applyBorder="1" applyAlignment="1" applyProtection="1">
      <alignment horizontal="center" vertical="center"/>
      <protection locked="0"/>
    </xf>
    <xf numFmtId="0" fontId="4" fillId="16" borderId="0" xfId="0" applyFont="1" applyFill="1" applyBorder="1" applyAlignment="1" applyProtection="1">
      <alignment horizontal="center" vertical="center"/>
      <protection locked="0"/>
    </xf>
    <xf numFmtId="0" fontId="4" fillId="16" borderId="0" xfId="0" applyFont="1" applyFill="1" applyBorder="1" applyAlignment="1" applyProtection="1">
      <alignment horizontal="center" vertical="center" wrapText="1"/>
      <protection locked="0"/>
    </xf>
    <xf numFmtId="0" fontId="6" fillId="16" borderId="0" xfId="0" applyFont="1" applyFill="1" applyBorder="1" applyAlignment="1">
      <alignment horizontal="justify" vertical="top" wrapText="1"/>
    </xf>
    <xf numFmtId="0" fontId="6" fillId="15" borderId="0" xfId="0" applyFont="1" applyFill="1" applyBorder="1" applyAlignment="1">
      <alignment horizontal="justify" vertical="top"/>
    </xf>
    <xf numFmtId="0" fontId="6" fillId="18" borderId="0" xfId="0" applyFont="1" applyFill="1" applyBorder="1" applyAlignment="1">
      <alignment horizontal="justify" vertical="top"/>
    </xf>
    <xf numFmtId="166" fontId="6" fillId="15" borderId="0" xfId="5" applyNumberFormat="1" applyFont="1" applyFill="1" applyBorder="1" applyAlignment="1" applyProtection="1">
      <alignment horizontal="center" vertical="center"/>
      <protection locked="0"/>
    </xf>
    <xf numFmtId="0" fontId="4" fillId="22" borderId="0" xfId="0" applyFont="1" applyFill="1" applyBorder="1" applyAlignment="1" applyProtection="1">
      <alignment horizontal="center" vertical="center"/>
      <protection locked="0"/>
    </xf>
    <xf numFmtId="0" fontId="4" fillId="22" borderId="0" xfId="0" applyFont="1" applyFill="1" applyBorder="1" applyAlignment="1" applyProtection="1">
      <alignment horizontal="center" vertical="center" wrapText="1"/>
      <protection locked="0"/>
    </xf>
    <xf numFmtId="14" fontId="4" fillId="22" borderId="0" xfId="0" applyNumberFormat="1" applyFont="1" applyFill="1" applyBorder="1" applyAlignment="1" applyProtection="1">
      <alignment horizontal="center" vertical="center"/>
      <protection locked="0"/>
    </xf>
    <xf numFmtId="0" fontId="6" fillId="22" borderId="0" xfId="0" applyFont="1" applyFill="1" applyBorder="1" applyAlignment="1">
      <alignment horizontal="justify" vertical="top"/>
    </xf>
    <xf numFmtId="9" fontId="4" fillId="22" borderId="0" xfId="1" applyFont="1" applyFill="1" applyBorder="1" applyAlignment="1" applyProtection="1">
      <alignment horizontal="center" vertical="center"/>
      <protection locked="0"/>
    </xf>
    <xf numFmtId="0" fontId="6" fillId="22" borderId="0" xfId="0" applyFont="1" applyFill="1" applyBorder="1" applyAlignment="1">
      <alignment horizontal="justify" vertical="top" wrapText="1"/>
    </xf>
    <xf numFmtId="0" fontId="6" fillId="15" borderId="0" xfId="0" applyFont="1" applyFill="1" applyBorder="1" applyAlignment="1">
      <alignment vertical="top" wrapText="1"/>
    </xf>
    <xf numFmtId="0" fontId="9" fillId="22" borderId="0" xfId="2" applyFont="1" applyFill="1" applyBorder="1" applyAlignment="1" applyProtection="1">
      <alignment vertical="center" wrapText="1"/>
      <protection locked="0"/>
    </xf>
    <xf numFmtId="0" fontId="6" fillId="22" borderId="0" xfId="0" applyFont="1" applyFill="1" applyBorder="1" applyAlignment="1">
      <alignment vertical="top" wrapText="1"/>
    </xf>
    <xf numFmtId="0" fontId="9" fillId="22" borderId="0" xfId="2" applyFont="1" applyFill="1" applyBorder="1" applyAlignment="1">
      <alignment vertical="center" wrapText="1"/>
    </xf>
    <xf numFmtId="14" fontId="9" fillId="22" borderId="0" xfId="2" applyNumberFormat="1" applyFont="1" applyFill="1" applyBorder="1" applyAlignment="1">
      <alignment vertical="center" wrapText="1"/>
    </xf>
    <xf numFmtId="0" fontId="6" fillId="11" borderId="0" xfId="0" applyFont="1" applyFill="1" applyBorder="1" applyAlignment="1">
      <alignment vertical="top" wrapText="1"/>
    </xf>
    <xf numFmtId="9" fontId="4" fillId="11" borderId="0" xfId="1" applyFont="1" applyFill="1" applyBorder="1" applyAlignment="1" applyProtection="1">
      <alignment horizontal="center" vertical="center"/>
      <protection locked="0"/>
    </xf>
    <xf numFmtId="14" fontId="4" fillId="11" borderId="0" xfId="0" applyNumberFormat="1" applyFont="1" applyFill="1" applyBorder="1" applyAlignment="1" applyProtection="1">
      <alignment horizontal="center" vertical="center"/>
      <protection locked="0"/>
    </xf>
    <xf numFmtId="2" fontId="4" fillId="11" borderId="0" xfId="0" applyNumberFormat="1" applyFont="1" applyFill="1" applyBorder="1" applyAlignment="1" applyProtection="1">
      <alignment horizontal="center" vertical="center"/>
      <protection locked="0"/>
    </xf>
    <xf numFmtId="9" fontId="4" fillId="11" borderId="0" xfId="0" applyNumberFormat="1" applyFont="1" applyFill="1" applyBorder="1" applyAlignment="1" applyProtection="1">
      <alignment horizontal="center" vertical="center"/>
      <protection locked="0"/>
    </xf>
    <xf numFmtId="2" fontId="4" fillId="22" borderId="0" xfId="0" applyNumberFormat="1" applyFont="1" applyFill="1" applyBorder="1" applyAlignment="1" applyProtection="1">
      <alignment horizontal="center" vertical="center"/>
      <protection locked="0"/>
    </xf>
    <xf numFmtId="9" fontId="4" fillId="22" borderId="0" xfId="0" applyNumberFormat="1" applyFont="1" applyFill="1" applyBorder="1" applyAlignment="1" applyProtection="1">
      <alignment horizontal="center" vertical="center"/>
      <protection locked="0"/>
    </xf>
    <xf numFmtId="9" fontId="4" fillId="16" borderId="0" xfId="1" applyFont="1" applyFill="1" applyBorder="1" applyAlignment="1" applyProtection="1">
      <alignment horizontal="center" vertical="center"/>
      <protection locked="0"/>
    </xf>
    <xf numFmtId="14" fontId="4" fillId="16" borderId="0" xfId="0" applyNumberFormat="1" applyFont="1" applyFill="1" applyBorder="1" applyAlignment="1" applyProtection="1">
      <alignment horizontal="center" vertical="center"/>
      <protection locked="0"/>
    </xf>
    <xf numFmtId="2" fontId="4" fillId="16" borderId="0" xfId="0" applyNumberFormat="1" applyFont="1" applyFill="1" applyBorder="1" applyAlignment="1" applyProtection="1">
      <alignment horizontal="center" vertical="center"/>
      <protection locked="0"/>
    </xf>
    <xf numFmtId="9" fontId="4" fillId="16" borderId="0" xfId="0" applyNumberFormat="1" applyFont="1" applyFill="1" applyBorder="1" applyAlignment="1" applyProtection="1">
      <alignment horizontal="center" vertical="center"/>
      <protection locked="0"/>
    </xf>
    <xf numFmtId="0" fontId="6" fillId="22" borderId="0" xfId="0" applyFont="1" applyFill="1" applyBorder="1" applyAlignment="1">
      <alignment horizontal="left" vertical="top" wrapText="1"/>
    </xf>
    <xf numFmtId="0" fontId="4" fillId="11" borderId="0" xfId="0" applyFont="1" applyFill="1" applyBorder="1" applyAlignment="1">
      <alignment horizontal="justify" vertical="top"/>
    </xf>
    <xf numFmtId="14" fontId="4" fillId="11" borderId="0" xfId="0" applyNumberFormat="1" applyFont="1" applyFill="1" applyBorder="1" applyAlignment="1">
      <alignment horizontal="justify" vertical="center"/>
    </xf>
    <xf numFmtId="0" fontId="10" fillId="11" borderId="0" xfId="0" applyFont="1" applyFill="1" applyBorder="1" applyAlignment="1">
      <alignment vertical="top" wrapText="1"/>
    </xf>
    <xf numFmtId="0" fontId="4" fillId="15" borderId="0" xfId="0" applyFont="1" applyFill="1" applyBorder="1" applyAlignment="1">
      <alignment horizontal="justify" vertical="top" wrapText="1"/>
    </xf>
    <xf numFmtId="0" fontId="4" fillId="11" borderId="0" xfId="0" applyFont="1" applyFill="1" applyBorder="1" applyAlignment="1">
      <alignment horizontal="justify"/>
    </xf>
    <xf numFmtId="0" fontId="4" fillId="15" borderId="0" xfId="0" applyFont="1" applyFill="1" applyBorder="1" applyAlignment="1">
      <alignment horizontal="justify" vertical="top"/>
    </xf>
    <xf numFmtId="0" fontId="6" fillId="18" borderId="0" xfId="0" applyFont="1" applyFill="1" applyBorder="1" applyAlignment="1">
      <alignment vertical="top" wrapText="1"/>
    </xf>
    <xf numFmtId="0" fontId="10" fillId="15" borderId="0" xfId="0" applyFont="1" applyFill="1" applyBorder="1" applyAlignment="1">
      <alignment horizontal="justify"/>
    </xf>
    <xf numFmtId="0" fontId="4" fillId="15" borderId="0" xfId="0" applyFont="1" applyFill="1" applyBorder="1" applyAlignment="1">
      <alignment horizontal="justify"/>
    </xf>
    <xf numFmtId="0" fontId="4" fillId="15" borderId="0" xfId="0" applyFont="1" applyFill="1" applyBorder="1" applyAlignment="1">
      <alignment horizontal="justify" vertical="center"/>
    </xf>
    <xf numFmtId="0" fontId="4" fillId="23" borderId="0" xfId="0" applyFont="1" applyFill="1" applyBorder="1" applyAlignment="1" applyProtection="1">
      <alignment horizontal="center" vertical="center"/>
      <protection locked="0"/>
    </xf>
    <xf numFmtId="0" fontId="4" fillId="23" borderId="0" xfId="0" applyFont="1" applyFill="1" applyBorder="1" applyAlignment="1" applyProtection="1">
      <alignment horizontal="center" vertical="center" wrapText="1"/>
      <protection locked="0"/>
    </xf>
    <xf numFmtId="9" fontId="4" fillId="23" borderId="0" xfId="1" applyFont="1" applyFill="1" applyBorder="1" applyAlignment="1" applyProtection="1">
      <alignment horizontal="center" vertical="center"/>
      <protection locked="0"/>
    </xf>
    <xf numFmtId="14" fontId="4" fillId="23" borderId="0" xfId="0" applyNumberFormat="1" applyFont="1" applyFill="1" applyBorder="1" applyAlignment="1" applyProtection="1">
      <alignment horizontal="center" vertical="center"/>
      <protection locked="0"/>
    </xf>
    <xf numFmtId="0" fontId="4" fillId="12" borderId="0" xfId="0" applyFont="1" applyFill="1" applyBorder="1" applyAlignment="1" applyProtection="1">
      <alignment horizontal="center" vertical="center"/>
      <protection locked="0"/>
    </xf>
    <xf numFmtId="9" fontId="4" fillId="12" borderId="0" xfId="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14" fontId="4" fillId="0" borderId="0" xfId="0" applyNumberFormat="1" applyFont="1" applyFill="1" applyBorder="1" applyAlignment="1" applyProtection="1">
      <alignment horizontal="center" vertical="center"/>
      <protection locked="0"/>
    </xf>
    <xf numFmtId="0" fontId="4" fillId="25" borderId="0" xfId="0" applyFont="1" applyFill="1" applyBorder="1" applyAlignment="1" applyProtection="1">
      <alignment horizontal="center" vertical="center"/>
      <protection locked="0"/>
    </xf>
    <xf numFmtId="9" fontId="4" fillId="25" borderId="0" xfId="1" applyFont="1" applyFill="1" applyBorder="1" applyAlignment="1" applyProtection="1">
      <alignment horizontal="center" vertical="center"/>
      <protection locked="0"/>
    </xf>
    <xf numFmtId="14" fontId="4" fillId="25" borderId="0" xfId="0" applyNumberFormat="1" applyFont="1" applyFill="1" applyBorder="1" applyAlignment="1" applyProtection="1">
      <alignment horizontal="center" vertical="center"/>
      <protection locked="0"/>
    </xf>
    <xf numFmtId="0" fontId="6" fillId="25" borderId="0" xfId="0" applyFont="1" applyFill="1" applyBorder="1" applyAlignment="1">
      <alignment horizontal="justify" vertical="top"/>
    </xf>
    <xf numFmtId="0" fontId="6" fillId="17" borderId="0" xfId="2" applyFont="1" applyFill="1" applyBorder="1" applyAlignment="1" applyProtection="1">
      <alignment horizontal="left" vertical="top" wrapText="1"/>
      <protection locked="0"/>
    </xf>
    <xf numFmtId="0" fontId="6" fillId="0" borderId="0" xfId="2" applyFont="1" applyFill="1" applyBorder="1" applyAlignment="1" applyProtection="1">
      <alignment horizontal="left" vertical="top" wrapText="1"/>
      <protection locked="0"/>
    </xf>
    <xf numFmtId="0" fontId="6" fillId="0" borderId="0" xfId="5" applyNumberFormat="1" applyFont="1" applyFill="1" applyBorder="1" applyAlignment="1" applyProtection="1">
      <alignment horizontal="center" vertical="center"/>
      <protection locked="0"/>
    </xf>
    <xf numFmtId="166" fontId="6" fillId="0" borderId="0" xfId="5" applyNumberFormat="1" applyFont="1" applyFill="1" applyBorder="1" applyAlignment="1" applyProtection="1">
      <alignment horizontal="center" vertical="center"/>
      <protection locked="0"/>
    </xf>
    <xf numFmtId="0" fontId="9" fillId="17" borderId="0" xfId="2" applyFont="1" applyFill="1" applyBorder="1" applyAlignment="1" applyProtection="1">
      <alignment horizontal="left" vertical="top" wrapText="1"/>
      <protection locked="0"/>
    </xf>
    <xf numFmtId="0" fontId="9" fillId="0" borderId="0" xfId="5" applyNumberFormat="1" applyFont="1" applyFill="1" applyBorder="1" applyAlignment="1" applyProtection="1">
      <alignment horizontal="center" vertical="center"/>
      <protection locked="0"/>
    </xf>
    <xf numFmtId="165" fontId="9" fillId="0" borderId="0" xfId="2" applyNumberFormat="1" applyFont="1" applyFill="1" applyBorder="1" applyAlignment="1" applyProtection="1">
      <alignment horizontal="center" vertical="center"/>
      <protection locked="0"/>
    </xf>
    <xf numFmtId="0" fontId="6" fillId="25" borderId="0" xfId="0" applyFont="1" applyFill="1" applyBorder="1" applyAlignment="1">
      <alignment horizontal="justify" vertical="top" wrapText="1"/>
    </xf>
    <xf numFmtId="166" fontId="6" fillId="0" borderId="0" xfId="5" applyNumberFormat="1" applyFont="1" applyFill="1" applyBorder="1" applyAlignment="1" applyProtection="1">
      <alignment horizontal="center" vertical="center" wrapText="1"/>
      <protection locked="0"/>
    </xf>
    <xf numFmtId="0" fontId="6" fillId="25" borderId="0" xfId="2" applyFont="1" applyFill="1" applyBorder="1" applyAlignment="1" applyProtection="1">
      <alignment vertical="top" wrapText="1"/>
      <protection locked="0"/>
    </xf>
    <xf numFmtId="0" fontId="6" fillId="0" borderId="0" xfId="2" applyNumberFormat="1" applyFont="1" applyFill="1" applyBorder="1" applyAlignment="1" applyProtection="1">
      <alignment horizontal="center" vertical="center" wrapText="1"/>
      <protection locked="0"/>
    </xf>
    <xf numFmtId="0" fontId="6" fillId="25" borderId="0" xfId="2" applyFont="1" applyFill="1" applyBorder="1" applyAlignment="1" applyProtection="1">
      <alignment horizontal="justify" vertical="top" wrapText="1"/>
      <protection locked="0"/>
    </xf>
    <xf numFmtId="0" fontId="6" fillId="0" borderId="0" xfId="2" applyNumberFormat="1" applyFont="1" applyFill="1" applyBorder="1" applyAlignment="1" applyProtection="1">
      <alignment horizontal="center" vertical="center"/>
      <protection locked="0"/>
    </xf>
    <xf numFmtId="0" fontId="6" fillId="25" borderId="0" xfId="2" applyFont="1" applyFill="1" applyBorder="1" applyAlignment="1" applyProtection="1">
      <alignment horizontal="left" vertical="top" wrapText="1"/>
      <protection locked="0"/>
    </xf>
    <xf numFmtId="0" fontId="6" fillId="25" borderId="0" xfId="5" applyNumberFormat="1" applyFont="1" applyFill="1" applyBorder="1" applyAlignment="1" applyProtection="1">
      <alignment horizontal="center" vertical="center"/>
      <protection locked="0"/>
    </xf>
    <xf numFmtId="166" fontId="6" fillId="25" borderId="0" xfId="5" applyNumberFormat="1" applyFont="1" applyFill="1" applyBorder="1" applyAlignment="1" applyProtection="1">
      <alignment horizontal="center" vertical="center"/>
      <protection locked="0"/>
    </xf>
    <xf numFmtId="165" fontId="6" fillId="25" borderId="0" xfId="2" applyNumberFormat="1" applyFont="1" applyFill="1" applyBorder="1" applyAlignment="1" applyProtection="1">
      <alignment horizontal="center" vertical="center"/>
      <protection locked="0"/>
    </xf>
    <xf numFmtId="0" fontId="9" fillId="25" borderId="0" xfId="5" applyNumberFormat="1" applyFont="1" applyFill="1" applyBorder="1" applyAlignment="1" applyProtection="1">
      <alignment horizontal="center" vertical="center"/>
      <protection locked="0"/>
    </xf>
    <xf numFmtId="165" fontId="9" fillId="25" borderId="0" xfId="2" applyNumberFormat="1" applyFont="1" applyFill="1" applyBorder="1" applyAlignment="1" applyProtection="1">
      <alignment horizontal="center" vertical="center"/>
      <protection locked="0"/>
    </xf>
    <xf numFmtId="0" fontId="6" fillId="25" borderId="0" xfId="2" applyNumberFormat="1" applyFont="1" applyFill="1" applyBorder="1" applyAlignment="1" applyProtection="1">
      <alignment horizontal="center" vertical="center" wrapText="1"/>
      <protection locked="0"/>
    </xf>
    <xf numFmtId="0" fontId="6" fillId="25" borderId="0" xfId="2" applyNumberFormat="1" applyFont="1" applyFill="1" applyBorder="1" applyAlignment="1" applyProtection="1">
      <alignment horizontal="center" vertical="center"/>
      <protection locked="0"/>
    </xf>
    <xf numFmtId="0" fontId="6" fillId="25" borderId="0" xfId="2" applyFont="1" applyFill="1" applyBorder="1" applyAlignment="1" applyProtection="1">
      <alignment vertical="center"/>
      <protection locked="0"/>
    </xf>
    <xf numFmtId="0" fontId="6" fillId="25" borderId="0" xfId="2" applyFont="1" applyFill="1" applyBorder="1" applyAlignment="1" applyProtection="1">
      <alignment vertical="center" wrapText="1"/>
      <protection locked="0"/>
    </xf>
    <xf numFmtId="0" fontId="6" fillId="0" borderId="0" xfId="2" applyFont="1" applyFill="1" applyBorder="1" applyAlignment="1" applyProtection="1">
      <alignment horizontal="center" vertical="center" wrapText="1"/>
      <protection locked="0"/>
    </xf>
    <xf numFmtId="0" fontId="6" fillId="18" borderId="0" xfId="2" applyFont="1" applyFill="1" applyBorder="1" applyAlignment="1" applyProtection="1">
      <alignment vertical="center" wrapText="1"/>
      <protection locked="0"/>
    </xf>
    <xf numFmtId="0" fontId="6" fillId="15" borderId="0" xfId="2" applyFont="1" applyFill="1" applyBorder="1" applyAlignment="1" applyProtection="1">
      <alignment vertical="center" wrapText="1"/>
      <protection locked="0"/>
    </xf>
    <xf numFmtId="0" fontId="6" fillId="18" borderId="0" xfId="2" applyFont="1" applyFill="1" applyBorder="1" applyAlignment="1" applyProtection="1">
      <alignment horizontal="center" vertical="center" wrapText="1"/>
      <protection locked="0"/>
    </xf>
    <xf numFmtId="0" fontId="4" fillId="17" borderId="0" xfId="0" applyFont="1" applyFill="1" applyBorder="1" applyAlignment="1" applyProtection="1">
      <alignment horizontal="center" vertical="center"/>
      <protection locked="0"/>
    </xf>
    <xf numFmtId="0" fontId="4" fillId="26" borderId="0" xfId="0" applyFont="1" applyFill="1" applyBorder="1" applyAlignment="1" applyProtection="1">
      <alignment horizontal="center" vertical="center"/>
      <protection locked="0"/>
    </xf>
    <xf numFmtId="9" fontId="4" fillId="26" borderId="0" xfId="1" applyFont="1" applyFill="1" applyBorder="1" applyAlignment="1" applyProtection="1">
      <alignment horizontal="center" vertical="center"/>
      <protection locked="0"/>
    </xf>
    <xf numFmtId="14" fontId="4" fillId="26" borderId="0" xfId="0" applyNumberFormat="1" applyFont="1" applyFill="1" applyBorder="1" applyAlignment="1" applyProtection="1">
      <alignment horizontal="center" vertical="center"/>
      <protection locked="0"/>
    </xf>
    <xf numFmtId="9" fontId="5" fillId="17" borderId="0" xfId="6" applyFont="1" applyFill="1" applyBorder="1" applyAlignment="1" applyProtection="1">
      <alignment vertical="top" wrapText="1"/>
      <protection locked="0"/>
    </xf>
    <xf numFmtId="0" fontId="6" fillId="15" borderId="0" xfId="2" applyFont="1" applyFill="1" applyBorder="1" applyAlignment="1" applyProtection="1">
      <alignment vertical="top" wrapText="1"/>
      <protection locked="0"/>
    </xf>
    <xf numFmtId="2" fontId="4" fillId="26" borderId="0" xfId="0" applyNumberFormat="1" applyFont="1" applyFill="1" applyBorder="1" applyAlignment="1" applyProtection="1">
      <alignment horizontal="center" vertical="center"/>
      <protection locked="0"/>
    </xf>
    <xf numFmtId="9" fontId="4" fillId="26" borderId="0" xfId="0" applyNumberFormat="1" applyFont="1" applyFill="1" applyBorder="1" applyAlignment="1" applyProtection="1">
      <alignment horizontal="center" vertical="center"/>
      <protection locked="0"/>
    </xf>
    <xf numFmtId="2" fontId="4" fillId="25" borderId="0" xfId="0" applyNumberFormat="1" applyFont="1" applyFill="1" applyBorder="1" applyAlignment="1" applyProtection="1">
      <alignment horizontal="center" vertical="center"/>
      <protection locked="0"/>
    </xf>
    <xf numFmtId="9" fontId="4" fillId="25" borderId="0" xfId="0" applyNumberFormat="1" applyFont="1" applyFill="1" applyBorder="1" applyAlignment="1" applyProtection="1">
      <alignment horizontal="center" vertical="center"/>
      <protection locked="0"/>
    </xf>
    <xf numFmtId="0" fontId="4" fillId="26" borderId="0" xfId="0" applyFont="1" applyFill="1" applyBorder="1" applyAlignment="1">
      <alignment horizontal="justify" vertical="top"/>
    </xf>
    <xf numFmtId="0" fontId="6" fillId="26" borderId="0" xfId="0" applyFont="1" applyFill="1" applyBorder="1" applyAlignment="1">
      <alignment horizontal="justify" vertical="top"/>
    </xf>
    <xf numFmtId="0" fontId="4" fillId="27" borderId="0" xfId="0" applyFont="1" applyFill="1" applyBorder="1" applyAlignment="1" applyProtection="1">
      <alignment horizontal="center" vertical="center"/>
      <protection locked="0"/>
    </xf>
    <xf numFmtId="0" fontId="4" fillId="27" borderId="0" xfId="0" applyFont="1" applyFill="1" applyBorder="1" applyAlignment="1" applyProtection="1">
      <alignment horizontal="center" vertical="center" wrapText="1"/>
      <protection locked="0"/>
    </xf>
    <xf numFmtId="0" fontId="4" fillId="28" borderId="0" xfId="0" applyFont="1" applyFill="1" applyBorder="1" applyAlignment="1" applyProtection="1">
      <alignment horizontal="center" vertical="center" wrapText="1"/>
      <protection locked="0"/>
    </xf>
    <xf numFmtId="0" fontId="10" fillId="6" borderId="0" xfId="0" applyFont="1" applyFill="1" applyBorder="1" applyAlignment="1" applyProtection="1">
      <alignment horizontal="center" vertical="center" wrapText="1"/>
      <protection locked="0"/>
    </xf>
    <xf numFmtId="0" fontId="10" fillId="15" borderId="0" xfId="0" applyFont="1" applyFill="1" applyBorder="1" applyAlignment="1">
      <alignment horizontal="justify" vertical="top"/>
    </xf>
    <xf numFmtId="0" fontId="6" fillId="0" borderId="0" xfId="2" applyFont="1" applyFill="1" applyBorder="1" applyAlignment="1" applyProtection="1">
      <alignment horizontal="justify" vertical="center" wrapText="1"/>
      <protection locked="0"/>
    </xf>
    <xf numFmtId="0" fontId="6" fillId="0" borderId="0" xfId="2" applyFont="1" applyFill="1" applyBorder="1" applyAlignment="1" applyProtection="1">
      <alignment horizontal="center" vertical="center"/>
      <protection locked="0"/>
    </xf>
    <xf numFmtId="0" fontId="6" fillId="18" borderId="0" xfId="2" applyFont="1" applyFill="1" applyBorder="1" applyAlignment="1" applyProtection="1">
      <alignment horizontal="justify" vertical="top" wrapText="1"/>
      <protection locked="0"/>
    </xf>
    <xf numFmtId="0" fontId="6" fillId="0" borderId="0" xfId="2" applyFont="1" applyFill="1" applyBorder="1" applyAlignment="1">
      <alignment horizontal="left" vertical="center" wrapText="1"/>
    </xf>
    <xf numFmtId="0" fontId="9" fillId="0" borderId="0" xfId="2" applyFont="1" applyFill="1" applyBorder="1" applyAlignment="1" applyProtection="1">
      <alignment horizontal="left" vertical="center" wrapText="1"/>
      <protection locked="0"/>
    </xf>
    <xf numFmtId="14" fontId="6" fillId="0" borderId="0" xfId="5" applyNumberFormat="1" applyFont="1" applyFill="1" applyBorder="1" applyAlignment="1" applyProtection="1">
      <alignment horizontal="center" vertical="center"/>
      <protection locked="0"/>
    </xf>
    <xf numFmtId="0" fontId="6" fillId="0" borderId="0" xfId="0" applyFont="1" applyFill="1" applyBorder="1" applyAlignment="1">
      <alignment horizontal="justify" vertical="top"/>
    </xf>
    <xf numFmtId="0" fontId="4" fillId="0" borderId="0" xfId="0" applyFont="1" applyFill="1" applyBorder="1" applyAlignment="1">
      <alignment horizontal="left" vertical="center" wrapText="1"/>
    </xf>
    <xf numFmtId="0" fontId="6" fillId="19" borderId="0" xfId="2" applyFont="1" applyFill="1" applyBorder="1" applyAlignment="1" applyProtection="1">
      <alignment vertical="center" wrapText="1"/>
      <protection locked="0"/>
    </xf>
    <xf numFmtId="0" fontId="6" fillId="19" borderId="0" xfId="2" applyFont="1" applyFill="1" applyBorder="1" applyAlignment="1">
      <alignment horizontal="left" vertical="center" wrapText="1"/>
    </xf>
    <xf numFmtId="0" fontId="6" fillId="6" borderId="0" xfId="0" applyFont="1" applyFill="1" applyBorder="1" applyAlignment="1">
      <alignment horizontal="justify" vertical="top"/>
    </xf>
    <xf numFmtId="0" fontId="4" fillId="6" borderId="0" xfId="0" applyFont="1" applyFill="1" applyBorder="1" applyAlignment="1">
      <alignment horizontal="left" vertical="center" wrapText="1"/>
    </xf>
    <xf numFmtId="0" fontId="6" fillId="6" borderId="0" xfId="2" applyFont="1" applyFill="1" applyBorder="1" applyAlignment="1" applyProtection="1">
      <alignment horizontal="left" vertical="center" wrapText="1"/>
      <protection locked="0"/>
    </xf>
    <xf numFmtId="0" fontId="6" fillId="6" borderId="0" xfId="2" applyFont="1" applyFill="1" applyBorder="1" applyAlignment="1" applyProtection="1">
      <alignment horizontal="center" vertical="center"/>
      <protection locked="0"/>
    </xf>
    <xf numFmtId="0" fontId="6" fillId="6" borderId="0" xfId="2" applyFont="1" applyFill="1" applyBorder="1" applyAlignment="1" applyProtection="1">
      <alignment vertical="center" wrapText="1"/>
      <protection locked="0"/>
    </xf>
    <xf numFmtId="0" fontId="6" fillId="6" borderId="0" xfId="2" applyFont="1" applyFill="1" applyBorder="1" applyAlignment="1">
      <alignment horizontal="left" vertical="center" wrapText="1"/>
    </xf>
    <xf numFmtId="0" fontId="6" fillId="6" borderId="0" xfId="2" applyNumberFormat="1" applyFont="1" applyFill="1" applyBorder="1" applyAlignment="1" applyProtection="1">
      <alignment horizontal="center" vertical="center"/>
      <protection locked="0"/>
    </xf>
    <xf numFmtId="0" fontId="6" fillId="6" borderId="0" xfId="0" applyFont="1" applyFill="1" applyBorder="1" applyAlignment="1">
      <alignment vertical="top" wrapText="1"/>
    </xf>
    <xf numFmtId="0" fontId="9" fillId="6" borderId="0" xfId="2" applyFont="1" applyFill="1" applyBorder="1" applyAlignment="1" applyProtection="1">
      <alignment horizontal="left" vertical="center" wrapText="1"/>
      <protection locked="0"/>
    </xf>
    <xf numFmtId="0" fontId="6" fillId="6" borderId="0" xfId="2" applyFont="1" applyFill="1" applyBorder="1" applyAlignment="1">
      <alignment vertical="center" wrapText="1"/>
    </xf>
    <xf numFmtId="0" fontId="4" fillId="6" borderId="0" xfId="0" applyFont="1" applyFill="1" applyBorder="1" applyAlignment="1">
      <alignment horizontal="center" vertical="center" wrapText="1"/>
    </xf>
    <xf numFmtId="0" fontId="6" fillId="6" borderId="0" xfId="2" applyFont="1" applyFill="1" applyBorder="1" applyAlignment="1" applyProtection="1">
      <alignment horizontal="justify" vertical="top" wrapText="1"/>
      <protection locked="0"/>
    </xf>
    <xf numFmtId="14" fontId="4" fillId="6" borderId="0" xfId="0" applyNumberFormat="1" applyFont="1" applyFill="1" applyBorder="1" applyAlignment="1">
      <alignment horizontal="center" vertical="center" wrapText="1"/>
    </xf>
    <xf numFmtId="14" fontId="6" fillId="6" borderId="0" xfId="0" applyNumberFormat="1" applyFont="1" applyFill="1" applyBorder="1" applyAlignment="1">
      <alignment vertical="top" wrapText="1"/>
    </xf>
    <xf numFmtId="14" fontId="6" fillId="6" borderId="0" xfId="5" applyNumberFormat="1" applyFont="1" applyFill="1" applyBorder="1" applyAlignment="1" applyProtection="1">
      <alignment horizontal="center" vertical="center"/>
      <protection locked="0"/>
    </xf>
    <xf numFmtId="9" fontId="4" fillId="6" borderId="0" xfId="0" applyNumberFormat="1" applyFont="1" applyFill="1" applyBorder="1" applyAlignment="1" applyProtection="1">
      <alignment horizontal="center" vertical="center"/>
      <protection locked="0"/>
    </xf>
    <xf numFmtId="0" fontId="4" fillId="19" borderId="0" xfId="0" applyFont="1" applyFill="1" applyBorder="1" applyAlignment="1">
      <alignment horizontal="justify"/>
    </xf>
    <xf numFmtId="0" fontId="4" fillId="19" borderId="0" xfId="0" applyFont="1" applyFill="1" applyBorder="1" applyAlignment="1">
      <alignment horizontal="center" vertical="center" wrapText="1"/>
    </xf>
    <xf numFmtId="14" fontId="4" fillId="19" borderId="0" xfId="0" applyNumberFormat="1" applyFont="1" applyFill="1" applyBorder="1" applyAlignment="1">
      <alignment horizontal="center" vertical="center" wrapText="1"/>
    </xf>
    <xf numFmtId="0" fontId="10" fillId="19" borderId="0" xfId="0" applyFont="1" applyFill="1" applyBorder="1" applyAlignment="1">
      <alignment horizontal="justify" vertical="top"/>
    </xf>
    <xf numFmtId="0" fontId="6" fillId="19" borderId="0" xfId="2" applyFont="1" applyFill="1" applyBorder="1" applyAlignment="1">
      <alignment horizontal="center" vertical="center" wrapText="1"/>
    </xf>
    <xf numFmtId="0" fontId="4" fillId="10" borderId="0" xfId="0" applyFont="1" applyFill="1" applyBorder="1" applyAlignment="1">
      <alignment horizontal="justify" wrapText="1"/>
    </xf>
    <xf numFmtId="0" fontId="6" fillId="10" borderId="0" xfId="2" applyFont="1" applyFill="1" applyBorder="1" applyAlignment="1">
      <alignment horizontal="left" vertical="center" wrapText="1"/>
    </xf>
    <xf numFmtId="0" fontId="6" fillId="10" borderId="0" xfId="2" applyFont="1" applyFill="1" applyBorder="1" applyAlignment="1" applyProtection="1">
      <alignment vertical="center" wrapText="1"/>
      <protection locked="0"/>
    </xf>
    <xf numFmtId="14" fontId="4" fillId="10" borderId="0" xfId="0" applyNumberFormat="1" applyFont="1" applyFill="1" applyBorder="1" applyAlignment="1">
      <alignment horizontal="center" vertical="center" wrapText="1"/>
    </xf>
    <xf numFmtId="0" fontId="4" fillId="10" borderId="0" xfId="0" applyFont="1" applyFill="1" applyBorder="1" applyAlignment="1">
      <alignment horizontal="justify"/>
    </xf>
    <xf numFmtId="0" fontId="13" fillId="10" borderId="0" xfId="2" applyFont="1" applyFill="1" applyBorder="1" applyAlignment="1">
      <alignment vertical="center" wrapText="1"/>
    </xf>
    <xf numFmtId="0" fontId="4" fillId="29" borderId="0" xfId="0" applyFont="1" applyFill="1" applyBorder="1" applyAlignment="1" applyProtection="1">
      <alignment horizontal="center" vertical="center"/>
      <protection locked="0"/>
    </xf>
    <xf numFmtId="0" fontId="4" fillId="29" borderId="0" xfId="0" applyFont="1" applyFill="1" applyBorder="1" applyAlignment="1" applyProtection="1">
      <alignment horizontal="center" vertical="center" wrapText="1"/>
      <protection locked="0"/>
    </xf>
    <xf numFmtId="9" fontId="4" fillId="29" borderId="0" xfId="1" applyFont="1" applyFill="1" applyBorder="1" applyAlignment="1" applyProtection="1">
      <alignment horizontal="center" vertical="center"/>
      <protection locked="0"/>
    </xf>
    <xf numFmtId="14" fontId="4" fillId="29" borderId="0" xfId="0" applyNumberFormat="1" applyFont="1" applyFill="1" applyBorder="1" applyAlignment="1" applyProtection="1">
      <alignment horizontal="center" vertical="center"/>
      <protection locked="0"/>
    </xf>
    <xf numFmtId="0" fontId="10" fillId="29" borderId="0" xfId="0" applyFont="1" applyFill="1" applyBorder="1" applyAlignment="1" applyProtection="1">
      <alignment horizontal="center" vertical="center" wrapText="1"/>
      <protection locked="0"/>
    </xf>
    <xf numFmtId="2" fontId="4" fillId="29" borderId="0" xfId="0" applyNumberFormat="1" applyFont="1" applyFill="1" applyBorder="1" applyAlignment="1" applyProtection="1">
      <alignment horizontal="center" vertical="center"/>
      <protection locked="0"/>
    </xf>
    <xf numFmtId="9" fontId="4" fillId="29" borderId="0" xfId="0" applyNumberFormat="1" applyFont="1" applyFill="1" applyBorder="1" applyAlignment="1" applyProtection="1">
      <alignment horizontal="center" vertical="center"/>
      <protection locked="0"/>
    </xf>
    <xf numFmtId="0" fontId="8" fillId="29" borderId="0" xfId="0" applyFont="1" applyFill="1" applyBorder="1" applyAlignment="1">
      <alignment wrapText="1"/>
    </xf>
    <xf numFmtId="0" fontId="9" fillId="29" borderId="0" xfId="2" applyFont="1" applyFill="1" applyBorder="1" applyAlignment="1">
      <alignment horizontal="center" vertical="center"/>
    </xf>
    <xf numFmtId="14" fontId="9" fillId="29" borderId="0" xfId="2" applyNumberFormat="1" applyFont="1" applyFill="1" applyBorder="1" applyAlignment="1">
      <alignment vertical="center"/>
    </xf>
    <xf numFmtId="0" fontId="6" fillId="18" borderId="0" xfId="2" applyFont="1" applyFill="1" applyBorder="1" applyAlignment="1" applyProtection="1">
      <alignment horizontal="justify" vertical="center" wrapText="1"/>
      <protection locked="0"/>
    </xf>
    <xf numFmtId="0" fontId="9" fillId="29" borderId="0" xfId="2" applyFont="1" applyFill="1" applyBorder="1" applyAlignment="1">
      <alignment horizontal="left" vertical="center" wrapText="1"/>
    </xf>
    <xf numFmtId="0" fontId="10" fillId="29" borderId="0" xfId="0" applyFont="1" applyFill="1" applyBorder="1" applyAlignment="1">
      <alignment horizontal="center" vertical="center" wrapText="1"/>
    </xf>
    <xf numFmtId="0" fontId="11" fillId="15" borderId="0" xfId="0" applyFont="1" applyFill="1" applyBorder="1" applyAlignment="1">
      <alignment horizontal="justify"/>
    </xf>
    <xf numFmtId="0" fontId="4" fillId="29" borderId="0" xfId="0" applyFont="1" applyFill="1" applyBorder="1" applyAlignment="1">
      <alignment horizontal="center" vertical="center" wrapText="1"/>
    </xf>
    <xf numFmtId="0" fontId="6" fillId="29" borderId="0" xfId="2" applyFont="1" applyFill="1" applyBorder="1" applyAlignment="1">
      <alignment horizontal="left" vertical="center" wrapText="1"/>
    </xf>
    <xf numFmtId="0" fontId="9" fillId="29" borderId="0" xfId="2" applyFont="1" applyFill="1" applyBorder="1" applyAlignment="1">
      <alignment vertical="center" wrapText="1"/>
    </xf>
    <xf numFmtId="14" fontId="4" fillId="29" borderId="0" xfId="0" applyNumberFormat="1" applyFont="1" applyFill="1" applyBorder="1" applyAlignment="1">
      <alignment horizontal="center" vertical="center" wrapText="1"/>
    </xf>
    <xf numFmtId="0" fontId="4" fillId="15" borderId="0" xfId="0" applyFont="1" applyFill="1" applyBorder="1" applyAlignment="1">
      <alignment wrapText="1"/>
    </xf>
    <xf numFmtId="0" fontId="6" fillId="29" borderId="0" xfId="0" applyFont="1" applyFill="1" applyBorder="1" applyAlignment="1">
      <alignment horizontal="justify" vertical="top" wrapText="1"/>
    </xf>
    <xf numFmtId="0" fontId="6" fillId="15" borderId="0" xfId="2" applyFont="1" applyFill="1" applyBorder="1" applyAlignment="1" applyProtection="1">
      <alignment horizontal="justify" vertical="center" wrapText="1"/>
      <protection locked="0"/>
    </xf>
    <xf numFmtId="0" fontId="4" fillId="15" borderId="0" xfId="0" applyFont="1" applyFill="1" applyBorder="1" applyAlignment="1">
      <alignment horizontal="center" vertical="center" wrapText="1"/>
    </xf>
    <xf numFmtId="0" fontId="4" fillId="15" borderId="0" xfId="0" applyFont="1" applyFill="1" applyBorder="1" applyAlignment="1" applyProtection="1">
      <alignment horizontal="center" vertical="center"/>
      <protection locked="0"/>
    </xf>
    <xf numFmtId="9" fontId="4" fillId="15" borderId="0" xfId="1" applyFont="1" applyFill="1" applyBorder="1" applyAlignment="1" applyProtection="1">
      <alignment horizontal="center" vertical="center"/>
      <protection locked="0"/>
    </xf>
    <xf numFmtId="14" fontId="4" fillId="15" borderId="0" xfId="0" applyNumberFormat="1" applyFont="1" applyFill="1" applyBorder="1" applyAlignment="1" applyProtection="1">
      <alignment horizontal="center" vertical="center"/>
      <protection locked="0"/>
    </xf>
    <xf numFmtId="0" fontId="4" fillId="0" borderId="0" xfId="0" applyFont="1" applyFill="1" applyBorder="1" applyAlignment="1">
      <alignment horizontal="center" vertical="center" wrapText="1"/>
    </xf>
    <xf numFmtId="0" fontId="4" fillId="6" borderId="0" xfId="0" applyFont="1" applyFill="1" applyBorder="1" applyAlignment="1">
      <alignment horizontal="justify" vertical="center"/>
    </xf>
    <xf numFmtId="2" fontId="4" fillId="15" borderId="0" xfId="0" applyNumberFormat="1" applyFont="1" applyFill="1" applyBorder="1" applyAlignment="1" applyProtection="1">
      <alignment horizontal="center" vertical="center"/>
      <protection locked="0"/>
    </xf>
    <xf numFmtId="9" fontId="4" fillId="15" borderId="0" xfId="0" applyNumberFormat="1" applyFont="1" applyFill="1" applyBorder="1" applyAlignment="1" applyProtection="1">
      <alignment horizontal="center" vertical="center"/>
      <protection locked="0"/>
    </xf>
    <xf numFmtId="0" fontId="4" fillId="30" borderId="0" xfId="0" applyFont="1" applyFill="1" applyBorder="1" applyAlignment="1" applyProtection="1">
      <alignment horizontal="center" vertical="center"/>
      <protection locked="0"/>
    </xf>
    <xf numFmtId="0" fontId="4" fillId="30" borderId="0" xfId="0" applyFont="1" applyFill="1" applyBorder="1" applyAlignment="1" applyProtection="1">
      <alignment horizontal="center" vertical="center" wrapText="1"/>
      <protection locked="0"/>
    </xf>
    <xf numFmtId="9" fontId="4" fillId="30" borderId="0" xfId="1" applyFont="1" applyFill="1" applyBorder="1" applyAlignment="1" applyProtection="1">
      <alignment horizontal="center" vertical="center"/>
      <protection locked="0"/>
    </xf>
    <xf numFmtId="14" fontId="4" fillId="30" borderId="0" xfId="0" applyNumberFormat="1" applyFont="1" applyFill="1" applyBorder="1" applyAlignment="1" applyProtection="1">
      <alignment horizontal="center" vertical="center"/>
      <protection locked="0"/>
    </xf>
    <xf numFmtId="0" fontId="4" fillId="19" borderId="0" xfId="0" applyFont="1" applyFill="1" applyBorder="1" applyAlignment="1">
      <alignment vertical="top" wrapText="1"/>
    </xf>
    <xf numFmtId="0" fontId="4" fillId="18" borderId="0" xfId="0" applyFont="1" applyFill="1" applyBorder="1" applyAlignment="1">
      <alignment horizontal="center" vertical="center" wrapText="1"/>
    </xf>
    <xf numFmtId="0" fontId="4" fillId="19" borderId="0" xfId="0" applyFont="1" applyFill="1" applyBorder="1" applyAlignment="1">
      <alignment vertical="center" wrapText="1"/>
    </xf>
    <xf numFmtId="0" fontId="4" fillId="4" borderId="0" xfId="0" applyFont="1" applyFill="1" applyBorder="1" applyAlignment="1" applyProtection="1">
      <alignment horizontal="center" vertical="center"/>
      <protection locked="0"/>
    </xf>
    <xf numFmtId="9" fontId="4" fillId="4" borderId="0" xfId="1" applyFont="1" applyFill="1" applyBorder="1" applyAlignment="1" applyProtection="1">
      <alignment horizontal="center" vertical="center"/>
      <protection locked="0"/>
    </xf>
    <xf numFmtId="14" fontId="4" fillId="4" borderId="0" xfId="0" applyNumberFormat="1" applyFont="1" applyFill="1" applyBorder="1" applyAlignment="1" applyProtection="1">
      <alignment horizontal="center" vertical="center"/>
      <protection locked="0"/>
    </xf>
    <xf numFmtId="2" fontId="4" fillId="4" borderId="0" xfId="0" applyNumberFormat="1" applyFont="1" applyFill="1" applyBorder="1" applyAlignment="1" applyProtection="1">
      <alignment horizontal="center" vertical="center"/>
      <protection locked="0"/>
    </xf>
    <xf numFmtId="9" fontId="4" fillId="4" borderId="0" xfId="0" applyNumberFormat="1" applyFont="1" applyFill="1" applyBorder="1" applyAlignment="1" applyProtection="1">
      <alignment horizontal="center" vertical="center"/>
      <protection locked="0"/>
    </xf>
    <xf numFmtId="0" fontId="6" fillId="4" borderId="0" xfId="0" applyFont="1" applyFill="1" applyBorder="1" applyAlignment="1">
      <alignment horizontal="justify" vertical="top"/>
    </xf>
    <xf numFmtId="0" fontId="6" fillId="4" borderId="0" xfId="2" applyFont="1" applyFill="1" applyBorder="1" applyAlignment="1" applyProtection="1">
      <alignment horizontal="justify" vertical="top" wrapText="1"/>
      <protection locked="0"/>
    </xf>
    <xf numFmtId="166" fontId="6" fillId="4" borderId="0" xfId="5" applyNumberFormat="1" applyFont="1" applyFill="1" applyBorder="1" applyAlignment="1" applyProtection="1">
      <alignment horizontal="center" vertical="center" wrapText="1"/>
      <protection locked="0"/>
    </xf>
    <xf numFmtId="165" fontId="10" fillId="4" borderId="0" xfId="2" applyNumberFormat="1" applyFont="1" applyFill="1" applyBorder="1" applyAlignment="1" applyProtection="1">
      <alignment horizontal="center" vertical="center"/>
      <protection locked="0"/>
    </xf>
    <xf numFmtId="165" fontId="6" fillId="4" borderId="0" xfId="2" applyNumberFormat="1" applyFont="1" applyFill="1" applyBorder="1" applyAlignment="1" applyProtection="1">
      <alignment horizontal="center" vertical="center"/>
      <protection locked="0"/>
    </xf>
    <xf numFmtId="9" fontId="4" fillId="28" borderId="0" xfId="1" applyFont="1" applyFill="1" applyBorder="1" applyAlignment="1" applyProtection="1">
      <alignment horizontal="center" vertical="center"/>
      <protection locked="0"/>
    </xf>
    <xf numFmtId="14" fontId="4" fillId="28" borderId="0" xfId="0" applyNumberFormat="1" applyFont="1" applyFill="1" applyBorder="1" applyAlignment="1" applyProtection="1">
      <alignment horizontal="center" vertical="center"/>
      <protection locked="0"/>
    </xf>
    <xf numFmtId="9" fontId="4" fillId="27" borderId="0" xfId="1" applyFont="1" applyFill="1" applyBorder="1" applyAlignment="1" applyProtection="1">
      <alignment horizontal="center" vertical="center"/>
      <protection locked="0"/>
    </xf>
    <xf numFmtId="14" fontId="4" fillId="27" borderId="0" xfId="0" applyNumberFormat="1" applyFont="1" applyFill="1" applyBorder="1" applyAlignment="1" applyProtection="1">
      <alignment horizontal="center" vertical="center"/>
      <protection locked="0"/>
    </xf>
    <xf numFmtId="2" fontId="4" fillId="27" borderId="0" xfId="0" applyNumberFormat="1" applyFont="1" applyFill="1" applyBorder="1" applyAlignment="1" applyProtection="1">
      <alignment horizontal="center" vertical="center"/>
      <protection locked="0"/>
    </xf>
    <xf numFmtId="9" fontId="4" fillId="27" borderId="0" xfId="0" applyNumberFormat="1" applyFont="1" applyFill="1" applyBorder="1" applyAlignment="1" applyProtection="1">
      <alignment horizontal="center" vertical="center"/>
      <protection locked="0"/>
    </xf>
    <xf numFmtId="0" fontId="6" fillId="27" borderId="0" xfId="0" applyFont="1" applyFill="1" applyBorder="1" applyAlignment="1">
      <alignment vertical="top" wrapText="1"/>
    </xf>
    <xf numFmtId="166" fontId="10" fillId="27" borderId="0" xfId="5" applyNumberFormat="1" applyFont="1" applyFill="1" applyBorder="1" applyAlignment="1" applyProtection="1">
      <alignment horizontal="center" vertical="center" wrapText="1"/>
      <protection locked="0"/>
    </xf>
    <xf numFmtId="0" fontId="6" fillId="27" borderId="0" xfId="0" applyFont="1" applyFill="1" applyBorder="1" applyAlignment="1">
      <alignment horizontal="justify" vertical="top"/>
    </xf>
    <xf numFmtId="0" fontId="6" fillId="27" borderId="0" xfId="2" applyFont="1" applyFill="1" applyBorder="1" applyAlignment="1" applyProtection="1">
      <alignment horizontal="justify" vertical="top" wrapText="1"/>
      <protection locked="0"/>
    </xf>
    <xf numFmtId="166" fontId="6" fillId="27" borderId="0" xfId="5" applyNumberFormat="1" applyFont="1" applyFill="1" applyBorder="1" applyAlignment="1" applyProtection="1">
      <alignment horizontal="center" vertical="center" wrapText="1"/>
      <protection locked="0"/>
    </xf>
    <xf numFmtId="14" fontId="4" fillId="27" borderId="0" xfId="0" applyNumberFormat="1" applyFont="1" applyFill="1" applyBorder="1" applyAlignment="1">
      <alignment horizontal="center" vertical="center"/>
    </xf>
    <xf numFmtId="0" fontId="4" fillId="28" borderId="0" xfId="0" applyFont="1" applyFill="1" applyBorder="1" applyAlignment="1">
      <alignment horizontal="left" vertical="top" wrapText="1"/>
    </xf>
    <xf numFmtId="0" fontId="4" fillId="28" borderId="0" xfId="0" applyFont="1" applyFill="1" applyBorder="1" applyAlignment="1">
      <alignment vertical="top" wrapText="1"/>
    </xf>
    <xf numFmtId="0" fontId="4" fillId="28" borderId="0" xfId="0" applyFont="1" applyFill="1" applyBorder="1" applyAlignment="1">
      <alignment horizontal="center" vertical="center" wrapText="1"/>
    </xf>
    <xf numFmtId="14" fontId="4" fillId="28" borderId="0" xfId="0" applyNumberFormat="1" applyFont="1" applyFill="1" applyBorder="1" applyAlignment="1">
      <alignment vertical="center" wrapText="1"/>
    </xf>
    <xf numFmtId="14" fontId="4" fillId="28" borderId="0" xfId="0" applyNumberFormat="1" applyFont="1" applyFill="1" applyBorder="1" applyAlignment="1">
      <alignment vertical="center"/>
    </xf>
    <xf numFmtId="0" fontId="9" fillId="28" borderId="0" xfId="0" applyFont="1" applyFill="1" applyBorder="1" applyAlignment="1">
      <alignment horizontal="left" vertical="top" wrapText="1"/>
    </xf>
    <xf numFmtId="0" fontId="9" fillId="28" borderId="0" xfId="0" applyFont="1" applyFill="1" applyBorder="1" applyAlignment="1">
      <alignment vertical="top" wrapText="1"/>
    </xf>
    <xf numFmtId="0" fontId="6" fillId="28" borderId="0" xfId="0" applyFont="1" applyFill="1" applyBorder="1" applyAlignment="1">
      <alignment horizontal="left" vertical="top" wrapText="1"/>
    </xf>
    <xf numFmtId="0" fontId="8" fillId="28" borderId="0" xfId="0" applyFont="1" applyFill="1" applyBorder="1" applyAlignment="1">
      <alignment horizontal="justify" vertical="top" wrapText="1"/>
    </xf>
    <xf numFmtId="0" fontId="4" fillId="28" borderId="0" xfId="0" applyFont="1" applyFill="1" applyBorder="1" applyAlignment="1">
      <alignment horizontal="center" vertical="center"/>
    </xf>
    <xf numFmtId="0" fontId="4" fillId="28" borderId="0" xfId="0" applyFont="1" applyFill="1" applyBorder="1" applyAlignment="1">
      <alignment vertical="center"/>
    </xf>
    <xf numFmtId="0" fontId="4" fillId="28" borderId="0" xfId="0" applyFont="1" applyFill="1" applyBorder="1" applyAlignment="1">
      <alignment vertical="center" wrapText="1"/>
    </xf>
    <xf numFmtId="0" fontId="4" fillId="28" borderId="0" xfId="0" applyFont="1" applyFill="1" applyBorder="1" applyAlignment="1">
      <alignment horizontal="justify" vertical="top" wrapText="1"/>
    </xf>
    <xf numFmtId="0" fontId="6" fillId="28" borderId="0" xfId="0" applyFont="1" applyFill="1" applyBorder="1" applyAlignment="1">
      <alignment horizontal="justify" vertical="top" wrapText="1"/>
    </xf>
    <xf numFmtId="0" fontId="4" fillId="28" borderId="0" xfId="0" applyFont="1" applyFill="1" applyBorder="1" applyAlignment="1">
      <alignment horizontal="left" wrapText="1"/>
    </xf>
    <xf numFmtId="14" fontId="4" fillId="28" borderId="0" xfId="0" applyNumberFormat="1" applyFont="1" applyFill="1" applyBorder="1" applyAlignment="1">
      <alignment horizontal="left" vertical="center"/>
    </xf>
    <xf numFmtId="2" fontId="4" fillId="28" borderId="0" xfId="0" applyNumberFormat="1" applyFont="1" applyFill="1" applyBorder="1" applyAlignment="1" applyProtection="1">
      <alignment horizontal="center" vertical="center"/>
      <protection locked="0"/>
    </xf>
    <xf numFmtId="9" fontId="4" fillId="28" borderId="0" xfId="0" applyNumberFormat="1" applyFont="1" applyFill="1" applyBorder="1" applyAlignment="1" applyProtection="1">
      <alignment horizontal="center" vertical="center"/>
      <protection locked="0"/>
    </xf>
    <xf numFmtId="0" fontId="4" fillId="31" borderId="0" xfId="0" applyFont="1" applyFill="1" applyBorder="1" applyAlignment="1" applyProtection="1">
      <alignment horizontal="center" vertical="center"/>
      <protection locked="0"/>
    </xf>
    <xf numFmtId="0" fontId="4" fillId="31"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wrapText="1"/>
      <protection locked="0"/>
    </xf>
    <xf numFmtId="9" fontId="4" fillId="31" borderId="0" xfId="1" applyFont="1" applyFill="1" applyBorder="1" applyAlignment="1" applyProtection="1">
      <alignment horizontal="center" vertical="center"/>
      <protection locked="0"/>
    </xf>
    <xf numFmtId="14" fontId="4" fillId="31" borderId="0" xfId="0" applyNumberFormat="1" applyFont="1" applyFill="1" applyBorder="1" applyAlignment="1" applyProtection="1">
      <alignment horizontal="center" vertical="center"/>
      <protection locked="0"/>
    </xf>
    <xf numFmtId="9" fontId="4" fillId="3" borderId="0" xfId="1" applyFont="1" applyFill="1" applyBorder="1" applyAlignment="1" applyProtection="1">
      <alignment horizontal="center" vertical="center"/>
      <protection locked="0"/>
    </xf>
    <xf numFmtId="14" fontId="4" fillId="3" borderId="0" xfId="0" applyNumberFormat="1" applyFont="1" applyFill="1" applyBorder="1" applyAlignment="1" applyProtection="1">
      <alignment horizontal="center" vertical="center"/>
      <protection locked="0"/>
    </xf>
    <xf numFmtId="0" fontId="6" fillId="31" borderId="0" xfId="0" applyFont="1" applyFill="1" applyBorder="1" applyAlignment="1">
      <alignment vertical="top" wrapText="1"/>
    </xf>
    <xf numFmtId="0" fontId="6" fillId="31" borderId="0" xfId="2" applyFont="1" applyFill="1" applyBorder="1" applyAlignment="1" applyProtection="1">
      <alignment vertical="top" wrapText="1"/>
      <protection locked="0"/>
    </xf>
    <xf numFmtId="0" fontId="6" fillId="12" borderId="0" xfId="0" applyFont="1" applyFill="1" applyBorder="1" applyAlignment="1">
      <alignment horizontal="justify" vertical="top" wrapText="1"/>
    </xf>
    <xf numFmtId="0" fontId="6" fillId="12" borderId="0" xfId="2" applyFont="1" applyFill="1" applyBorder="1" applyAlignment="1" applyProtection="1">
      <alignment vertical="top" wrapText="1"/>
      <protection locked="0"/>
    </xf>
    <xf numFmtId="0" fontId="6" fillId="15" borderId="0" xfId="0" applyFont="1" applyFill="1" applyBorder="1" applyAlignment="1">
      <alignment horizontal="left" vertical="top" wrapText="1"/>
    </xf>
    <xf numFmtId="0" fontId="6" fillId="3" borderId="0" xfId="0" applyFont="1" applyFill="1" applyBorder="1" applyAlignment="1">
      <alignment horizontal="justify" vertical="top" wrapText="1"/>
    </xf>
    <xf numFmtId="0" fontId="6" fillId="15" borderId="0" xfId="0" applyFont="1" applyFill="1" applyBorder="1" applyAlignment="1">
      <alignment horizontal="justify" vertical="top" wrapText="1"/>
    </xf>
    <xf numFmtId="2" fontId="4" fillId="31" borderId="0" xfId="0" applyNumberFormat="1" applyFont="1" applyFill="1" applyBorder="1" applyAlignment="1" applyProtection="1">
      <alignment horizontal="center" vertical="center"/>
      <protection locked="0"/>
    </xf>
    <xf numFmtId="9" fontId="4" fillId="31" borderId="0" xfId="0" applyNumberFormat="1" applyFont="1" applyFill="1" applyBorder="1" applyAlignment="1" applyProtection="1">
      <alignment horizontal="center" vertical="center"/>
      <protection locked="0"/>
    </xf>
    <xf numFmtId="2" fontId="4" fillId="12" borderId="0" xfId="0" applyNumberFormat="1" applyFont="1" applyFill="1" applyBorder="1" applyAlignment="1" applyProtection="1">
      <alignment horizontal="center" vertical="center"/>
      <protection locked="0"/>
    </xf>
    <xf numFmtId="9" fontId="4" fillId="12" borderId="0" xfId="0" applyNumberFormat="1" applyFont="1" applyFill="1" applyBorder="1" applyAlignment="1" applyProtection="1">
      <alignment horizontal="center" vertical="center"/>
      <protection locked="0"/>
    </xf>
    <xf numFmtId="2" fontId="4" fillId="30" borderId="0" xfId="0" applyNumberFormat="1" applyFont="1" applyFill="1" applyBorder="1" applyAlignment="1" applyProtection="1">
      <alignment horizontal="center" vertical="center"/>
      <protection locked="0"/>
    </xf>
    <xf numFmtId="9" fontId="4" fillId="30" borderId="0" xfId="0" applyNumberFormat="1" applyFont="1" applyFill="1" applyBorder="1" applyAlignment="1" applyProtection="1">
      <alignment horizontal="center" vertical="center"/>
      <protection locked="0"/>
    </xf>
    <xf numFmtId="2" fontId="4" fillId="3" borderId="0" xfId="0" applyNumberFormat="1" applyFont="1" applyFill="1" applyBorder="1" applyAlignment="1" applyProtection="1">
      <alignment horizontal="center" vertical="center"/>
      <protection locked="0"/>
    </xf>
    <xf numFmtId="9" fontId="4" fillId="3" borderId="0" xfId="0" applyNumberFormat="1" applyFont="1" applyFill="1" applyBorder="1" applyAlignment="1" applyProtection="1">
      <alignment horizontal="center" vertical="center"/>
      <protection locked="0"/>
    </xf>
    <xf numFmtId="2" fontId="4" fillId="23" borderId="0" xfId="0" applyNumberFormat="1" applyFont="1" applyFill="1" applyBorder="1" applyAlignment="1" applyProtection="1">
      <alignment horizontal="center" vertical="center"/>
      <protection locked="0"/>
    </xf>
    <xf numFmtId="9" fontId="4" fillId="23" borderId="0" xfId="0" applyNumberFormat="1" applyFont="1" applyFill="1" applyBorder="1" applyAlignment="1" applyProtection="1">
      <alignment horizontal="center" vertical="center"/>
      <protection locked="0"/>
    </xf>
    <xf numFmtId="0" fontId="4" fillId="23" borderId="0" xfId="0" applyFont="1" applyFill="1" applyBorder="1" applyAlignment="1">
      <alignment horizontal="justify" vertical="top"/>
    </xf>
    <xf numFmtId="0" fontId="4" fillId="23" borderId="0" xfId="0" applyFont="1" applyFill="1" applyBorder="1" applyAlignment="1">
      <alignment horizontal="center" vertical="top" wrapText="1"/>
    </xf>
    <xf numFmtId="14" fontId="4" fillId="23" borderId="0" xfId="0" applyNumberFormat="1" applyFont="1" applyFill="1" applyBorder="1" applyAlignment="1">
      <alignment horizontal="center" vertical="center"/>
    </xf>
    <xf numFmtId="0" fontId="6" fillId="30" borderId="0" xfId="0" applyFont="1" applyFill="1" applyBorder="1" applyAlignment="1">
      <alignment horizontal="justify" vertical="top"/>
    </xf>
    <xf numFmtId="0" fontId="6" fillId="30" borderId="0" xfId="0" applyFont="1" applyFill="1" applyBorder="1" applyAlignment="1">
      <alignment horizontal="justify" vertical="top" wrapText="1"/>
    </xf>
    <xf numFmtId="0" fontId="11" fillId="19" borderId="0" xfId="0" applyFont="1" applyFill="1" applyBorder="1" applyAlignment="1">
      <alignment horizontal="center" vertical="center" wrapText="1"/>
    </xf>
    <xf numFmtId="0" fontId="4" fillId="19" borderId="0" xfId="0" applyFont="1" applyFill="1" applyBorder="1" applyAlignment="1">
      <alignment horizontal="center" vertical="center"/>
    </xf>
    <xf numFmtId="0" fontId="4" fillId="19" borderId="0" xfId="7" applyFont="1" applyFill="1" applyBorder="1" applyAlignment="1">
      <alignment horizontal="center" vertical="top" wrapText="1"/>
    </xf>
    <xf numFmtId="0" fontId="4" fillId="19" borderId="0" xfId="7" applyFont="1" applyFill="1" applyBorder="1" applyAlignment="1">
      <alignment horizontal="center" vertical="center" wrapText="1"/>
    </xf>
    <xf numFmtId="0" fontId="4" fillId="25" borderId="0" xfId="0" applyFont="1" applyFill="1" applyBorder="1" applyAlignment="1">
      <alignment horizontal="justify" vertical="top" wrapText="1"/>
    </xf>
    <xf numFmtId="0" fontId="4" fillId="25" borderId="0" xfId="0" applyFont="1" applyFill="1" applyBorder="1" applyAlignment="1">
      <alignment vertical="top" wrapText="1"/>
    </xf>
    <xf numFmtId="167" fontId="4" fillId="19" borderId="0" xfId="0" applyNumberFormat="1" applyFont="1" applyFill="1" applyBorder="1" applyAlignment="1">
      <alignment horizontal="center" vertical="center" wrapText="1"/>
    </xf>
    <xf numFmtId="14" fontId="4" fillId="19" borderId="0" xfId="7" applyNumberFormat="1" applyFont="1" applyFill="1" applyBorder="1" applyAlignment="1">
      <alignment horizontal="center" vertical="center" wrapText="1"/>
    </xf>
    <xf numFmtId="2" fontId="4" fillId="24" borderId="0" xfId="0" applyNumberFormat="1" applyFont="1" applyFill="1" applyBorder="1" applyAlignment="1" applyProtection="1">
      <alignment horizontal="center" vertical="center"/>
      <protection locked="0"/>
    </xf>
    <xf numFmtId="9" fontId="4" fillId="24" borderId="0" xfId="0" applyNumberFormat="1" applyFont="1" applyFill="1" applyBorder="1" applyAlignment="1" applyProtection="1">
      <alignment horizontal="center" vertical="center"/>
      <protection locked="0"/>
    </xf>
    <xf numFmtId="0" fontId="6" fillId="25" borderId="0" xfId="0" applyFont="1" applyFill="1" applyBorder="1" applyAlignment="1">
      <alignment horizontal="justify" vertical="center"/>
    </xf>
    <xf numFmtId="0" fontId="4" fillId="26" borderId="0" xfId="0" applyFont="1" applyFill="1" applyBorder="1" applyAlignment="1">
      <alignment horizontal="justify" vertical="top" wrapText="1"/>
    </xf>
    <xf numFmtId="0" fontId="9" fillId="26" borderId="0" xfId="0" applyFont="1" applyFill="1" applyBorder="1" applyAlignment="1">
      <alignment horizontal="justify" vertical="top" wrapText="1"/>
    </xf>
    <xf numFmtId="0" fontId="6" fillId="26" borderId="0" xfId="0" applyFont="1" applyFill="1" applyBorder="1" applyAlignment="1">
      <alignment horizontal="justify" vertical="top" wrapText="1"/>
    </xf>
    <xf numFmtId="0" fontId="4" fillId="15" borderId="0" xfId="0" applyFont="1" applyFill="1" applyBorder="1" applyAlignment="1">
      <alignment horizontal="left" vertical="top" wrapText="1"/>
    </xf>
    <xf numFmtId="0" fontId="4" fillId="18" borderId="0" xfId="0" applyFont="1" applyFill="1" applyBorder="1" applyAlignment="1">
      <alignment vertical="top" wrapText="1"/>
    </xf>
    <xf numFmtId="0" fontId="4" fillId="15" borderId="0" xfId="0" applyFont="1" applyFill="1" applyBorder="1" applyAlignment="1">
      <alignment vertical="top" wrapText="1"/>
    </xf>
    <xf numFmtId="0" fontId="9" fillId="18" borderId="0" xfId="0" applyFont="1" applyFill="1" applyBorder="1" applyAlignment="1">
      <alignment vertical="top" wrapText="1"/>
    </xf>
    <xf numFmtId="0" fontId="4" fillId="18" borderId="0" xfId="0" applyFont="1" applyFill="1" applyBorder="1" applyAlignment="1">
      <alignment horizontal="left" vertical="top" wrapText="1"/>
    </xf>
    <xf numFmtId="0" fontId="9" fillId="18" borderId="0" xfId="0" applyFont="1" applyFill="1" applyBorder="1" applyAlignment="1">
      <alignment horizontal="left" vertical="top" wrapText="1"/>
    </xf>
    <xf numFmtId="0" fontId="6" fillId="18" borderId="0" xfId="0" applyFont="1" applyFill="1" applyBorder="1" applyAlignment="1">
      <alignment horizontal="left" vertical="top" wrapText="1"/>
    </xf>
    <xf numFmtId="0" fontId="8" fillId="14" borderId="0" xfId="0" applyFont="1" applyFill="1" applyBorder="1" applyAlignment="1">
      <alignment horizontal="center" vertical="center"/>
    </xf>
    <xf numFmtId="0" fontId="4" fillId="0" borderId="0" xfId="0" applyFont="1" applyFill="1" applyBorder="1" applyAlignment="1">
      <alignment horizontal="left" vertical="top" wrapText="1"/>
    </xf>
    <xf numFmtId="2"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vertical="center"/>
    </xf>
    <xf numFmtId="0" fontId="4" fillId="0" borderId="0" xfId="0" applyFont="1" applyFill="1" applyBorder="1" applyAlignment="1">
      <alignment vertical="center" wrapText="1"/>
    </xf>
    <xf numFmtId="9"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vertical="top" wrapText="1"/>
    </xf>
    <xf numFmtId="0" fontId="4" fillId="0" borderId="0" xfId="0" applyFont="1" applyFill="1" applyBorder="1" applyAlignment="1">
      <alignment horizontal="justify" vertical="top"/>
    </xf>
    <xf numFmtId="14" fontId="4" fillId="0" borderId="0" xfId="0" applyNumberFormat="1" applyFont="1" applyFill="1" applyBorder="1" applyAlignment="1">
      <alignment vertical="center"/>
    </xf>
    <xf numFmtId="0" fontId="11" fillId="0" borderId="0" xfId="0" applyFont="1" applyFill="1" applyBorder="1" applyAlignment="1">
      <alignment horizontal="justify" vertical="top"/>
    </xf>
    <xf numFmtId="0" fontId="10" fillId="0" borderId="0" xfId="0" applyFont="1" applyFill="1" applyBorder="1" applyAlignment="1">
      <alignment horizontal="justify" vertical="top"/>
    </xf>
    <xf numFmtId="0" fontId="11" fillId="0" borderId="0" xfId="2" applyFont="1" applyFill="1" applyBorder="1" applyAlignment="1" applyProtection="1">
      <alignment horizontal="justify" vertical="top" wrapText="1"/>
      <protection locked="0"/>
    </xf>
    <xf numFmtId="0" fontId="4" fillId="0" borderId="0" xfId="0" applyFont="1" applyFill="1" applyBorder="1"/>
    <xf numFmtId="0" fontId="9" fillId="0" borderId="0" xfId="0" applyFont="1" applyFill="1" applyBorder="1" applyAlignment="1">
      <alignment horizontal="justify" vertical="top"/>
    </xf>
    <xf numFmtId="0" fontId="5" fillId="0" borderId="0" xfId="2" applyFont="1" applyFill="1" applyBorder="1" applyAlignment="1" applyProtection="1">
      <alignment horizontal="justify" vertical="top" wrapText="1"/>
      <protection locked="0"/>
    </xf>
    <xf numFmtId="0" fontId="10" fillId="0" borderId="0" xfId="2" applyFont="1" applyFill="1" applyBorder="1" applyAlignment="1" applyProtection="1">
      <alignment horizontal="justify" vertical="top" wrapText="1"/>
      <protection locked="0"/>
    </xf>
    <xf numFmtId="0" fontId="6" fillId="0" borderId="0" xfId="0" applyFont="1" applyFill="1" applyBorder="1" applyAlignment="1">
      <alignment horizontal="justify" vertical="top" wrapText="1"/>
    </xf>
    <xf numFmtId="0" fontId="9" fillId="0" borderId="0" xfId="2" applyFont="1" applyFill="1" applyBorder="1" applyAlignment="1" applyProtection="1">
      <alignment vertical="center" wrapText="1"/>
      <protection locked="0"/>
    </xf>
    <xf numFmtId="14" fontId="6" fillId="0" borderId="0" xfId="0" applyNumberFormat="1" applyFont="1" applyFill="1" applyBorder="1" applyAlignment="1">
      <alignment vertical="top" wrapText="1"/>
    </xf>
    <xf numFmtId="0" fontId="6" fillId="0" borderId="0" xfId="0" applyFont="1" applyFill="1" applyBorder="1" applyAlignment="1">
      <alignment horizontal="left" vertical="top" wrapText="1"/>
    </xf>
    <xf numFmtId="0" fontId="9" fillId="0" borderId="0" xfId="2" applyFont="1" applyFill="1" applyBorder="1" applyAlignment="1">
      <alignment vertical="center" wrapText="1"/>
    </xf>
    <xf numFmtId="14" fontId="9" fillId="0" borderId="0" xfId="2" applyNumberFormat="1" applyFont="1" applyFill="1" applyBorder="1" applyAlignment="1">
      <alignment vertical="center" wrapText="1"/>
    </xf>
    <xf numFmtId="14" fontId="9" fillId="0" borderId="0" xfId="2" applyNumberFormat="1" applyFont="1" applyFill="1" applyBorder="1" applyAlignment="1">
      <alignment vertical="center"/>
    </xf>
    <xf numFmtId="14" fontId="4" fillId="0" borderId="0" xfId="0" applyNumberFormat="1" applyFont="1" applyFill="1" applyBorder="1" applyAlignment="1">
      <alignment horizontal="justify" vertical="center"/>
    </xf>
    <xf numFmtId="0" fontId="10" fillId="0" borderId="0" xfId="0" applyFont="1" applyFill="1" applyBorder="1" applyAlignment="1">
      <alignment vertical="top" wrapText="1"/>
    </xf>
    <xf numFmtId="0" fontId="4" fillId="0" borderId="0" xfId="0" applyFont="1" applyFill="1" applyBorder="1" applyAlignment="1">
      <alignment horizontal="justify" vertical="top" wrapText="1"/>
    </xf>
    <xf numFmtId="0" fontId="4" fillId="0" borderId="0" xfId="0" applyFont="1" applyFill="1" applyBorder="1" applyAlignment="1">
      <alignment horizontal="justify"/>
    </xf>
    <xf numFmtId="0" fontId="10" fillId="0" borderId="0" xfId="0" applyFont="1" applyFill="1" applyBorder="1" applyAlignment="1">
      <alignment horizontal="justify"/>
    </xf>
    <xf numFmtId="0" fontId="4" fillId="0" borderId="0" xfId="0" applyFont="1" applyFill="1" applyBorder="1" applyAlignment="1">
      <alignment horizontal="justify" vertical="center"/>
    </xf>
    <xf numFmtId="0" fontId="9" fillId="0" borderId="0" xfId="2" applyFont="1" applyFill="1" applyBorder="1" applyAlignment="1" applyProtection="1">
      <alignment horizontal="left" vertical="top" wrapText="1"/>
      <protection locked="0"/>
    </xf>
    <xf numFmtId="0" fontId="6" fillId="0" borderId="0" xfId="0" applyFont="1" applyFill="1" applyBorder="1" applyAlignment="1">
      <alignment horizontal="justify" vertical="center"/>
    </xf>
    <xf numFmtId="0" fontId="6" fillId="0" borderId="0" xfId="2" applyFont="1" applyFill="1" applyBorder="1" applyAlignment="1" applyProtection="1">
      <alignment vertical="center"/>
      <protection locked="0"/>
    </xf>
    <xf numFmtId="9" fontId="5" fillId="0" borderId="0" xfId="6" applyFont="1" applyFill="1" applyBorder="1" applyAlignment="1" applyProtection="1">
      <alignment vertical="top" wrapText="1"/>
      <protection locked="0"/>
    </xf>
    <xf numFmtId="14" fontId="4"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pplyProtection="1">
      <alignment horizontal="center" vertical="center" wrapText="1"/>
      <protection locked="0"/>
    </xf>
    <xf numFmtId="0" fontId="6" fillId="0" borderId="0" xfId="2" applyFont="1" applyFill="1" applyBorder="1" applyAlignment="1">
      <alignment horizontal="center" vertical="center" wrapText="1"/>
    </xf>
    <xf numFmtId="0" fontId="4" fillId="0" borderId="0" xfId="0" applyFont="1" applyFill="1" applyBorder="1" applyAlignment="1">
      <alignment horizontal="justify" wrapText="1"/>
    </xf>
    <xf numFmtId="0" fontId="13" fillId="0" borderId="0" xfId="2" applyFont="1" applyFill="1" applyBorder="1" applyAlignment="1">
      <alignment vertical="center" wrapText="1"/>
    </xf>
    <xf numFmtId="0" fontId="8" fillId="0" borderId="0" xfId="0" applyFont="1" applyFill="1" applyBorder="1" applyAlignment="1">
      <alignment wrapText="1"/>
    </xf>
    <xf numFmtId="0" fontId="9" fillId="0" borderId="0" xfId="2" applyFont="1" applyFill="1" applyBorder="1" applyAlignment="1">
      <alignment horizontal="center" vertical="center"/>
    </xf>
    <xf numFmtId="0" fontId="9" fillId="0" borderId="0" xfId="2" applyFont="1" applyFill="1" applyBorder="1" applyAlignment="1">
      <alignment horizontal="left" vertical="center" wrapText="1"/>
    </xf>
    <xf numFmtId="0" fontId="11" fillId="0" borderId="0" xfId="0" applyFont="1" applyFill="1" applyBorder="1" applyAlignment="1">
      <alignment horizontal="justify"/>
    </xf>
    <xf numFmtId="0" fontId="4" fillId="0" borderId="0" xfId="0" applyFont="1" applyFill="1" applyBorder="1" applyAlignment="1">
      <alignment wrapText="1"/>
    </xf>
    <xf numFmtId="165" fontId="10" fillId="0" borderId="0" xfId="2" applyNumberFormat="1" applyFont="1" applyFill="1" applyBorder="1" applyAlignment="1" applyProtection="1">
      <alignment horizontal="center" vertical="center"/>
      <protection locked="0"/>
    </xf>
    <xf numFmtId="14" fontId="4" fillId="0" borderId="0" xfId="0" applyNumberFormat="1" applyFont="1" applyFill="1" applyBorder="1" applyAlignment="1">
      <alignment vertical="center" wrapText="1"/>
    </xf>
    <xf numFmtId="0" fontId="9" fillId="0" borderId="0" xfId="0" applyFont="1" applyFill="1" applyBorder="1" applyAlignment="1">
      <alignment horizontal="left" vertical="top" wrapText="1"/>
    </xf>
    <xf numFmtId="0" fontId="9" fillId="0" borderId="0" xfId="0" applyFont="1" applyFill="1" applyBorder="1" applyAlignment="1">
      <alignment vertical="top" wrapText="1"/>
    </xf>
    <xf numFmtId="0" fontId="8" fillId="0" borderId="0" xfId="0" applyFont="1" applyFill="1" applyBorder="1" applyAlignment="1">
      <alignment horizontal="justify" vertical="top" wrapText="1"/>
    </xf>
    <xf numFmtId="0" fontId="4" fillId="0" borderId="0" xfId="0" applyFont="1" applyFill="1" applyBorder="1" applyAlignment="1">
      <alignment horizontal="center" vertical="center"/>
    </xf>
    <xf numFmtId="0" fontId="4" fillId="0" borderId="0" xfId="0" applyFont="1" applyFill="1" applyBorder="1" applyAlignment="1">
      <alignment horizontal="left" wrapText="1"/>
    </xf>
    <xf numFmtId="14" fontId="4" fillId="0" borderId="0" xfId="0" applyNumberFormat="1" applyFont="1" applyFill="1" applyBorder="1" applyAlignment="1">
      <alignment horizontal="left" vertical="center"/>
    </xf>
    <xf numFmtId="0" fontId="11" fillId="0" borderId="0" xfId="0" applyFont="1" applyFill="1" applyBorder="1" applyAlignment="1">
      <alignment horizontal="center" vertical="center" wrapText="1"/>
    </xf>
    <xf numFmtId="0" fontId="4" fillId="0" borderId="0" xfId="0" applyNumberFormat="1" applyFont="1" applyFill="1" applyBorder="1" applyAlignment="1" applyProtection="1">
      <alignment horizontal="center" vertical="center"/>
      <protection locked="0"/>
    </xf>
    <xf numFmtId="167" fontId="4" fillId="0" borderId="0" xfId="0" applyNumberFormat="1" applyFont="1" applyFill="1" applyBorder="1" applyAlignment="1">
      <alignment horizontal="center" vertical="center" wrapText="1"/>
    </xf>
    <xf numFmtId="0" fontId="4" fillId="0" borderId="0" xfId="7" applyFont="1" applyFill="1" applyBorder="1" applyAlignment="1">
      <alignment horizontal="center" vertical="top" wrapText="1"/>
    </xf>
    <xf numFmtId="0" fontId="4" fillId="0" borderId="0" xfId="7" applyFont="1" applyFill="1" applyBorder="1" applyAlignment="1">
      <alignment horizontal="center" vertical="center" wrapText="1"/>
    </xf>
    <xf numFmtId="14" fontId="4" fillId="0" borderId="0" xfId="7"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9" fillId="0" borderId="0" xfId="0" applyFont="1" applyFill="1" applyBorder="1" applyAlignment="1">
      <alignment horizontal="justify" vertical="top" wrapText="1"/>
    </xf>
    <xf numFmtId="0" fontId="4" fillId="17" borderId="0" xfId="0" applyFont="1" applyFill="1" applyBorder="1" applyAlignment="1">
      <alignment horizontal="left" vertical="top" wrapText="1"/>
    </xf>
    <xf numFmtId="0" fontId="4" fillId="0" borderId="0" xfId="0" applyFont="1" applyBorder="1" applyAlignment="1">
      <alignment vertical="top" wrapText="1"/>
    </xf>
    <xf numFmtId="0" fontId="4" fillId="18" borderId="0" xfId="0" applyFont="1" applyFill="1" applyBorder="1" applyAlignment="1">
      <alignment wrapText="1"/>
    </xf>
    <xf numFmtId="0" fontId="4" fillId="18" borderId="0" xfId="0" applyFont="1" applyFill="1" applyBorder="1"/>
    <xf numFmtId="0" fontId="7" fillId="15" borderId="0" xfId="0" applyFont="1" applyFill="1" applyBorder="1" applyAlignment="1">
      <alignment horizontal="justify" vertical="center"/>
    </xf>
    <xf numFmtId="0" fontId="4" fillId="6" borderId="0" xfId="0" applyFont="1" applyFill="1" applyBorder="1" applyAlignment="1">
      <alignment horizontal="center" vertical="center"/>
    </xf>
    <xf numFmtId="0" fontId="9" fillId="17" borderId="0" xfId="2" applyFont="1" applyFill="1" applyBorder="1" applyAlignment="1" applyProtection="1">
      <alignment horizontal="justify" vertical="top" wrapText="1"/>
      <protection locked="0"/>
    </xf>
    <xf numFmtId="0" fontId="4" fillId="26" borderId="0" xfId="0" applyFont="1" applyFill="1" applyBorder="1" applyAlignment="1">
      <alignment horizontal="center" vertical="center" wrapText="1"/>
    </xf>
    <xf numFmtId="0" fontId="4" fillId="26" borderId="0" xfId="0" applyFont="1" applyFill="1" applyBorder="1" applyAlignment="1">
      <alignment horizontal="left" vertical="center" wrapText="1"/>
    </xf>
    <xf numFmtId="0" fontId="4" fillId="4" borderId="0" xfId="0" applyFont="1" applyFill="1" applyBorder="1" applyAlignment="1">
      <alignment horizontal="left" vertical="top" wrapText="1"/>
    </xf>
    <xf numFmtId="0" fontId="4" fillId="28" borderId="0" xfId="0" applyFont="1" applyFill="1" applyBorder="1" applyAlignment="1" applyProtection="1">
      <alignment horizontal="center" vertical="center"/>
      <protection locked="0"/>
    </xf>
    <xf numFmtId="0" fontId="8" fillId="19" borderId="0" xfId="0" applyFont="1" applyFill="1" applyBorder="1" applyAlignment="1">
      <alignment horizontal="center" vertical="center" wrapText="1"/>
    </xf>
    <xf numFmtId="0" fontId="4" fillId="25" borderId="0" xfId="0" applyFont="1" applyFill="1" applyBorder="1" applyAlignment="1" applyProtection="1">
      <alignment horizontal="center" vertical="center" wrapText="1"/>
      <protection locked="0"/>
    </xf>
    <xf numFmtId="0" fontId="4" fillId="26" borderId="0" xfId="0" applyFont="1" applyFill="1" applyBorder="1" applyAlignment="1" applyProtection="1">
      <alignment horizontal="center" vertical="center" wrapText="1"/>
      <protection locked="0"/>
    </xf>
    <xf numFmtId="0" fontId="4" fillId="23" borderId="0" xfId="0" applyFont="1" applyFill="1" applyBorder="1" applyAlignment="1">
      <alignment vertical="top" wrapText="1"/>
    </xf>
    <xf numFmtId="0" fontId="4" fillId="19" borderId="0" xfId="0" applyFont="1" applyFill="1" applyBorder="1" applyAlignment="1" applyProtection="1">
      <alignment horizontal="center" vertical="center"/>
      <protection locked="0"/>
    </xf>
    <xf numFmtId="0" fontId="4" fillId="11"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wrapText="1"/>
      <protection locked="0"/>
    </xf>
    <xf numFmtId="0" fontId="4" fillId="20" borderId="0" xfId="0" applyFont="1" applyFill="1" applyBorder="1" applyAlignment="1" applyProtection="1">
      <alignment horizontal="center" vertical="center" wrapText="1"/>
      <protection locked="0"/>
    </xf>
    <xf numFmtId="0" fontId="4" fillId="21"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horizontal="center" vertical="center"/>
      <protection locked="0"/>
    </xf>
    <xf numFmtId="0" fontId="8" fillId="10" borderId="0" xfId="0" applyFont="1" applyFill="1" applyBorder="1" applyAlignment="1" applyProtection="1">
      <alignment horizontal="center" vertical="center" wrapText="1"/>
      <protection locked="0"/>
    </xf>
    <xf numFmtId="0" fontId="8" fillId="8" borderId="0"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8" fillId="9" borderId="0"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6" fillId="18" borderId="0" xfId="2" applyFont="1" applyFill="1" applyBorder="1" applyAlignment="1" applyProtection="1">
      <alignment vertical="top" wrapText="1"/>
      <protection locked="0"/>
    </xf>
    <xf numFmtId="0" fontId="13" fillId="17" borderId="0" xfId="2" applyFont="1" applyFill="1" applyBorder="1" applyAlignment="1">
      <alignment vertical="center" wrapText="1"/>
    </xf>
    <xf numFmtId="0" fontId="12" fillId="17" borderId="0" xfId="2" applyFont="1" applyFill="1" applyBorder="1" applyAlignment="1">
      <alignment vertical="center" wrapText="1"/>
    </xf>
    <xf numFmtId="0" fontId="9" fillId="17" borderId="0" xfId="2" applyFont="1" applyFill="1" applyBorder="1" applyAlignment="1">
      <alignment vertical="center" wrapText="1"/>
    </xf>
    <xf numFmtId="0" fontId="8" fillId="3" borderId="0" xfId="0" applyFont="1" applyFill="1" applyBorder="1" applyAlignment="1" applyProtection="1">
      <alignment horizontal="center" vertical="center" wrapText="1"/>
      <protection locked="0"/>
    </xf>
    <xf numFmtId="0" fontId="8" fillId="4" borderId="0"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8" fillId="8" borderId="0" xfId="0" applyFont="1" applyFill="1" applyBorder="1" applyAlignment="1" applyProtection="1">
      <alignment horizontal="center" vertical="center" wrapText="1"/>
      <protection locked="0"/>
    </xf>
    <xf numFmtId="0" fontId="8" fillId="9"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horizontal="center" vertical="center"/>
      <protection locked="0"/>
    </xf>
    <xf numFmtId="0" fontId="8" fillId="10" borderId="0" xfId="0" applyFont="1" applyFill="1" applyBorder="1" applyAlignment="1" applyProtection="1">
      <alignment horizontal="center" vertical="center" wrapText="1"/>
      <protection locked="0"/>
    </xf>
    <xf numFmtId="0" fontId="4" fillId="11"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6" fillId="0" borderId="0" xfId="0" applyFont="1" applyFill="1" applyBorder="1" applyAlignment="1">
      <alignment vertical="top" wrapText="1"/>
    </xf>
    <xf numFmtId="0" fontId="4"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wrapText="1"/>
    </xf>
    <xf numFmtId="14" fontId="10" fillId="6" borderId="0" xfId="0" applyNumberFormat="1" applyFont="1" applyFill="1" applyBorder="1" applyAlignment="1">
      <alignment horizontal="center" vertical="center"/>
    </xf>
    <xf numFmtId="14" fontId="6" fillId="22" borderId="0" xfId="0" applyNumberFormat="1" applyFont="1" applyFill="1" applyBorder="1" applyAlignment="1">
      <alignment vertical="center" wrapText="1"/>
    </xf>
    <xf numFmtId="0" fontId="9" fillId="0" borderId="0" xfId="0" applyFont="1" applyFill="1" applyBorder="1" applyAlignment="1" applyProtection="1">
      <alignment horizontal="center" vertical="center"/>
      <protection locked="0"/>
    </xf>
    <xf numFmtId="9" fontId="4" fillId="19" borderId="0" xfId="0" applyNumberFormat="1" applyFont="1" applyFill="1" applyBorder="1" applyAlignment="1">
      <alignment horizontal="center" vertical="center"/>
    </xf>
    <xf numFmtId="0" fontId="4" fillId="17" borderId="0" xfId="0" applyFont="1" applyFill="1" applyBorder="1" applyAlignment="1" applyProtection="1">
      <alignment horizontal="center" vertical="center" wrapText="1"/>
      <protection locked="0"/>
    </xf>
    <xf numFmtId="0" fontId="4" fillId="32" borderId="0" xfId="0" applyFont="1" applyFill="1" applyBorder="1" applyAlignment="1" applyProtection="1">
      <alignment horizontal="center" vertical="center" wrapText="1"/>
      <protection locked="0"/>
    </xf>
    <xf numFmtId="0" fontId="4" fillId="15" borderId="0" xfId="0" applyFont="1" applyFill="1" applyBorder="1" applyAlignment="1" applyProtection="1">
      <alignment horizontal="center" vertical="center" wrapText="1"/>
      <protection locked="0"/>
    </xf>
    <xf numFmtId="0" fontId="9" fillId="6" borderId="0" xfId="8" applyFont="1" applyFill="1" applyBorder="1" applyAlignment="1" applyProtection="1">
      <alignment horizontal="center" vertical="center" wrapText="1"/>
    </xf>
    <xf numFmtId="0" fontId="9" fillId="21" borderId="0" xfId="8" applyFont="1" applyFill="1" applyBorder="1" applyAlignment="1" applyProtection="1">
      <alignment horizontal="center" vertical="center" wrapText="1"/>
    </xf>
    <xf numFmtId="0" fontId="4" fillId="22" borderId="0" xfId="0" applyFont="1" applyFill="1" applyBorder="1" applyAlignment="1">
      <alignment horizontal="center" vertical="center" wrapText="1"/>
    </xf>
    <xf numFmtId="0" fontId="9" fillId="11" borderId="0" xfId="8" applyFont="1" applyFill="1" applyBorder="1" applyAlignment="1" applyProtection="1">
      <alignment horizontal="center" vertical="center" wrapText="1"/>
    </xf>
    <xf numFmtId="0" fontId="9" fillId="10" borderId="0" xfId="8" applyFont="1" applyFill="1" applyBorder="1" applyAlignment="1" applyProtection="1">
      <alignment horizontal="center" vertical="center" wrapText="1"/>
    </xf>
    <xf numFmtId="0" fontId="4" fillId="4" borderId="0" xfId="0" applyFont="1" applyFill="1" applyBorder="1" applyAlignment="1">
      <alignment horizontal="center" vertical="center" wrapText="1"/>
    </xf>
    <xf numFmtId="0" fontId="9" fillId="28" borderId="0" xfId="8" applyFont="1" applyFill="1" applyBorder="1" applyAlignment="1" applyProtection="1">
      <alignment horizontal="center" vertical="center" wrapText="1"/>
    </xf>
    <xf numFmtId="0" fontId="4" fillId="31" borderId="0" xfId="0" applyFont="1" applyFill="1" applyBorder="1" applyAlignment="1">
      <alignment horizontal="center" vertical="center" wrapText="1"/>
    </xf>
    <xf numFmtId="0" fontId="4" fillId="12"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0" borderId="0" xfId="0" applyFont="1" applyFill="1" applyBorder="1" applyAlignment="1">
      <alignment horizontal="center" vertical="center" wrapText="1"/>
    </xf>
    <xf numFmtId="0" fontId="9" fillId="19" borderId="0" xfId="8" applyFont="1" applyFill="1" applyBorder="1" applyAlignment="1" applyProtection="1">
      <alignment horizontal="center" vertical="center" wrapText="1"/>
    </xf>
    <xf numFmtId="0" fontId="4" fillId="25" borderId="0" xfId="0" applyFont="1" applyFill="1" applyBorder="1" applyAlignment="1">
      <alignment horizontal="center" vertical="center" wrapText="1"/>
    </xf>
    <xf numFmtId="0" fontId="9" fillId="25" borderId="0" xfId="8" applyFont="1" applyFill="1" applyBorder="1" applyAlignment="1" applyProtection="1">
      <alignment horizontal="center" vertical="center" wrapText="1"/>
    </xf>
    <xf numFmtId="0" fontId="9" fillId="26" borderId="0" xfId="8" applyFont="1" applyFill="1" applyBorder="1" applyAlignment="1" applyProtection="1">
      <alignment horizontal="center" vertical="center" wrapText="1"/>
    </xf>
    <xf numFmtId="0" fontId="4" fillId="28" borderId="0" xfId="0" applyFont="1" applyFill="1" applyBorder="1" applyAlignment="1" applyProtection="1">
      <alignment horizontal="center" vertical="center"/>
      <protection locked="0"/>
    </xf>
    <xf numFmtId="0" fontId="4" fillId="25" borderId="0" xfId="0" applyFont="1" applyFill="1" applyBorder="1" applyAlignment="1" applyProtection="1">
      <alignment horizontal="center" vertical="center" wrapText="1"/>
      <protection locked="0"/>
    </xf>
    <xf numFmtId="0" fontId="4" fillId="26"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protection locked="0"/>
    </xf>
    <xf numFmtId="0" fontId="4" fillId="11" borderId="0"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20" borderId="0" xfId="0" applyFont="1" applyFill="1" applyBorder="1" applyAlignment="1" applyProtection="1">
      <alignment horizontal="center" vertical="center" wrapText="1"/>
      <protection locked="0"/>
    </xf>
    <xf numFmtId="0" fontId="4" fillId="21"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9" fillId="0" borderId="0" xfId="8" applyFont="1" applyFill="1" applyBorder="1" applyAlignment="1" applyProtection="1">
      <alignment horizontal="center" vertical="center" wrapText="1"/>
    </xf>
    <xf numFmtId="14" fontId="6" fillId="0" borderId="0" xfId="0" applyNumberFormat="1" applyFont="1" applyFill="1" applyBorder="1" applyAlignment="1">
      <alignment vertical="center" wrapText="1"/>
    </xf>
    <xf numFmtId="0" fontId="12" fillId="0" borderId="0" xfId="2" applyFont="1" applyFill="1" applyBorder="1" applyAlignment="1">
      <alignment vertical="center" wrapText="1"/>
    </xf>
    <xf numFmtId="0" fontId="7" fillId="0" borderId="0" xfId="0" applyFont="1" applyFill="1" applyBorder="1" applyAlignment="1">
      <alignment horizontal="justify" vertical="center"/>
    </xf>
    <xf numFmtId="9" fontId="4" fillId="0" borderId="0"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pplyProtection="1">
      <alignment vertical="center" wrapText="1"/>
      <protection locked="0"/>
    </xf>
    <xf numFmtId="0" fontId="4" fillId="16" borderId="0" xfId="0" applyFont="1" applyFill="1" applyBorder="1" applyAlignment="1" applyProtection="1">
      <alignment horizontal="center" vertical="center" wrapText="1"/>
      <protection locked="0"/>
    </xf>
    <xf numFmtId="0" fontId="12" fillId="0" borderId="0" xfId="0" applyFont="1" applyFill="1" applyBorder="1" applyAlignment="1">
      <alignment vertical="center" wrapText="1"/>
    </xf>
    <xf numFmtId="0" fontId="8" fillId="0" borderId="0" xfId="0" applyFont="1" applyFill="1" applyBorder="1" applyAlignment="1" applyProtection="1">
      <alignment vertical="center" wrapText="1"/>
      <protection locked="0"/>
    </xf>
    <xf numFmtId="0" fontId="14" fillId="0" borderId="0" xfId="2" applyFont="1" applyFill="1" applyBorder="1" applyAlignment="1">
      <alignment vertical="center" wrapText="1"/>
    </xf>
    <xf numFmtId="0" fontId="8" fillId="0" borderId="0" xfId="0" applyFont="1" applyFill="1" applyBorder="1" applyAlignment="1">
      <alignment vertical="center" wrapText="1"/>
    </xf>
    <xf numFmtId="0" fontId="4" fillId="0" borderId="0" xfId="0" applyFont="1" applyFill="1" applyBorder="1" applyAlignment="1" applyProtection="1">
      <alignment vertical="center"/>
      <protection locked="0"/>
    </xf>
    <xf numFmtId="14" fontId="10" fillId="32" borderId="0" xfId="0" applyNumberFormat="1" applyFont="1" applyFill="1" applyBorder="1" applyAlignment="1">
      <alignment horizontal="center" vertical="center"/>
    </xf>
    <xf numFmtId="14" fontId="10" fillId="11" borderId="0" xfId="0" applyNumberFormat="1" applyFont="1" applyFill="1" applyBorder="1" applyAlignment="1">
      <alignment horizontal="center" vertical="center"/>
    </xf>
    <xf numFmtId="14" fontId="10" fillId="28" borderId="0" xfId="0" applyNumberFormat="1" applyFont="1" applyFill="1" applyBorder="1" applyAlignment="1">
      <alignment horizontal="center" vertical="center"/>
    </xf>
    <xf numFmtId="0" fontId="4" fillId="27" borderId="0"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vertical="center"/>
    </xf>
    <xf numFmtId="0" fontId="18" fillId="0" borderId="1" xfId="0" applyFont="1" applyBorder="1" applyAlignment="1">
      <alignment horizontal="center" vertical="center" wrapText="1"/>
    </xf>
    <xf numFmtId="0" fontId="18" fillId="0" borderId="1" xfId="0" applyFont="1" applyBorder="1" applyAlignment="1">
      <alignment vertical="center"/>
    </xf>
    <xf numFmtId="0" fontId="19" fillId="11" borderId="1" xfId="0" applyFont="1" applyFill="1" applyBorder="1" applyAlignment="1">
      <alignment horizontal="center" vertical="center" wrapText="1"/>
    </xf>
    <xf numFmtId="0" fontId="9" fillId="0" borderId="0" xfId="0" applyFont="1" applyFill="1" applyBorder="1" applyAlignment="1">
      <alignment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xf>
    <xf numFmtId="0" fontId="23" fillId="0" borderId="0" xfId="0" applyFont="1" applyAlignment="1">
      <alignment vertical="center"/>
    </xf>
    <xf numFmtId="0" fontId="19" fillId="0" borderId="0" xfId="0" applyFont="1" applyAlignment="1">
      <alignment vertical="center"/>
    </xf>
    <xf numFmtId="0" fontId="24" fillId="0" borderId="1" xfId="0" applyFont="1" applyBorder="1" applyAlignment="1">
      <alignment vertical="center"/>
    </xf>
    <xf numFmtId="0" fontId="25" fillId="0" borderId="1" xfId="0" applyFont="1" applyBorder="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0" fillId="0" borderId="0" xfId="0" applyBorder="1" applyAlignment="1">
      <alignment vertical="center"/>
    </xf>
    <xf numFmtId="0" fontId="0" fillId="0" borderId="0" xfId="0" applyBorder="1" applyAlignment="1"/>
    <xf numFmtId="0" fontId="22" fillId="0" borderId="0" xfId="0" applyFont="1" applyBorder="1" applyAlignment="1">
      <alignment horizontal="center" vertical="center"/>
    </xf>
    <xf numFmtId="0" fontId="22" fillId="0" borderId="0" xfId="0" applyFont="1" applyBorder="1" applyAlignment="1">
      <alignment vertical="center"/>
    </xf>
    <xf numFmtId="0" fontId="19" fillId="33" borderId="1" xfId="0" applyFont="1" applyFill="1" applyBorder="1" applyAlignment="1">
      <alignment vertical="center"/>
    </xf>
    <xf numFmtId="0" fontId="19" fillId="0" borderId="1" xfId="0" applyFont="1" applyBorder="1" applyAlignment="1">
      <alignment horizontal="center" vertical="center"/>
    </xf>
    <xf numFmtId="0" fontId="19" fillId="33" borderId="1" xfId="0" applyFont="1" applyFill="1" applyBorder="1" applyAlignment="1">
      <alignment horizontal="center" vertical="center" wrapText="1"/>
    </xf>
    <xf numFmtId="0" fontId="27" fillId="33" borderId="1" xfId="0" applyFont="1" applyFill="1" applyBorder="1" applyAlignment="1">
      <alignment vertical="center"/>
    </xf>
    <xf numFmtId="0" fontId="8" fillId="19" borderId="0" xfId="0" applyFont="1" applyFill="1" applyBorder="1" applyAlignment="1">
      <alignment horizontal="center" vertical="center" wrapText="1"/>
    </xf>
    <xf numFmtId="0" fontId="4" fillId="25" borderId="0" xfId="0" applyFont="1" applyFill="1" applyBorder="1" applyAlignment="1" applyProtection="1">
      <alignment horizontal="center" vertical="center" wrapText="1"/>
      <protection locked="0"/>
    </xf>
    <xf numFmtId="0" fontId="4" fillId="26"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protection locked="0"/>
    </xf>
    <xf numFmtId="0" fontId="4" fillId="19"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protection locked="0"/>
    </xf>
    <xf numFmtId="0" fontId="4" fillId="26" borderId="0" xfId="0" applyFont="1" applyFill="1" applyBorder="1" applyAlignment="1">
      <alignment vertical="top" wrapText="1"/>
    </xf>
    <xf numFmtId="0" fontId="4" fillId="25" borderId="0" xfId="0" applyFont="1" applyFill="1" applyBorder="1" applyAlignment="1">
      <alignment vertical="top" wrapText="1" shrinkToFit="1"/>
    </xf>
    <xf numFmtId="0" fontId="9" fillId="25" borderId="0" xfId="0" applyFont="1" applyFill="1" applyBorder="1" applyAlignment="1">
      <alignment vertical="top" wrapText="1"/>
    </xf>
    <xf numFmtId="0" fontId="4" fillId="25" borderId="0" xfId="0" applyFont="1" applyFill="1" applyBorder="1" applyAlignment="1">
      <alignment vertical="top"/>
    </xf>
    <xf numFmtId="0" fontId="4" fillId="25" borderId="0" xfId="0" applyFont="1" applyFill="1" applyBorder="1" applyAlignment="1">
      <alignment vertical="center" wrapText="1"/>
    </xf>
    <xf numFmtId="0" fontId="9" fillId="26" borderId="0" xfId="0" applyFont="1" applyFill="1" applyBorder="1" applyAlignment="1">
      <alignment vertical="top" wrapText="1"/>
    </xf>
    <xf numFmtId="0" fontId="4" fillId="26" borderId="0" xfId="0" applyFont="1" applyFill="1" applyBorder="1" applyAlignment="1">
      <alignment horizontal="center" vertical="center"/>
    </xf>
    <xf numFmtId="0" fontId="4" fillId="26" borderId="0" xfId="0" applyFont="1" applyFill="1" applyBorder="1" applyAlignment="1">
      <alignment vertical="center" wrapText="1"/>
    </xf>
    <xf numFmtId="0" fontId="9" fillId="26" borderId="0" xfId="0" applyFont="1" applyFill="1" applyBorder="1" applyAlignment="1">
      <alignment vertical="center" wrapText="1"/>
    </xf>
    <xf numFmtId="0" fontId="8" fillId="7" borderId="0" xfId="0" applyFont="1" applyFill="1" applyBorder="1" applyAlignment="1" applyProtection="1">
      <alignment vertical="center"/>
      <protection locked="0"/>
    </xf>
    <xf numFmtId="0" fontId="19" fillId="11" borderId="1" xfId="0" applyFont="1" applyFill="1" applyBorder="1" applyAlignment="1">
      <alignment horizontal="center" vertical="center" wrapText="1"/>
    </xf>
    <xf numFmtId="0" fontId="19" fillId="0" borderId="5" xfId="0" applyFont="1" applyFill="1" applyBorder="1" applyAlignment="1">
      <alignment vertical="center"/>
    </xf>
    <xf numFmtId="0" fontId="19"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vertical="center"/>
    </xf>
    <xf numFmtId="0" fontId="26" fillId="0" borderId="0" xfId="0" applyFont="1" applyFill="1" applyBorder="1" applyAlignment="1">
      <alignment horizontal="center" vertical="center" wrapText="1"/>
    </xf>
    <xf numFmtId="0" fontId="19" fillId="0" borderId="0" xfId="0" applyFont="1" applyFill="1" applyBorder="1" applyAlignment="1">
      <alignment vertical="center"/>
    </xf>
    <xf numFmtId="0" fontId="19" fillId="17" borderId="1" xfId="0" applyFont="1" applyFill="1" applyBorder="1" applyAlignment="1">
      <alignment horizontal="center" vertical="center" wrapText="1"/>
    </xf>
    <xf numFmtId="0" fontId="19" fillId="28" borderId="1" xfId="0" applyFont="1" applyFill="1" applyBorder="1" applyAlignment="1">
      <alignment horizontal="center" vertical="center"/>
    </xf>
    <xf numFmtId="0" fontId="19" fillId="17" borderId="1" xfId="0" applyFont="1" applyFill="1" applyBorder="1" applyAlignment="1">
      <alignment horizontal="center" vertical="center"/>
    </xf>
    <xf numFmtId="0" fontId="19" fillId="33" borderId="5" xfId="0" applyFont="1" applyFill="1" applyBorder="1" applyAlignment="1">
      <alignment horizontal="center" vertical="center"/>
    </xf>
    <xf numFmtId="0" fontId="19" fillId="0" borderId="0" xfId="0" applyFont="1" applyAlignment="1">
      <alignment vertical="center" wrapText="1"/>
    </xf>
    <xf numFmtId="0" fontId="19" fillId="0" borderId="0" xfId="0" applyFont="1" applyAlignment="1">
      <alignment horizontal="center" vertical="center"/>
    </xf>
    <xf numFmtId="10" fontId="18" fillId="0" borderId="1" xfId="1" applyNumberFormat="1" applyFont="1" applyBorder="1" applyAlignment="1">
      <alignment vertical="center"/>
    </xf>
    <xf numFmtId="9" fontId="18" fillId="0" borderId="0" xfId="1" applyFont="1" applyBorder="1" applyAlignment="1">
      <alignment vertical="center"/>
    </xf>
    <xf numFmtId="10" fontId="18" fillId="0" borderId="0" xfId="1" applyNumberFormat="1" applyFont="1" applyBorder="1" applyAlignment="1">
      <alignment vertical="center"/>
    </xf>
    <xf numFmtId="0" fontId="4" fillId="0" borderId="0" xfId="0" applyFont="1" applyFill="1" applyBorder="1" applyAlignment="1" applyProtection="1">
      <alignment horizontal="center" vertical="center"/>
      <protection locked="0"/>
    </xf>
    <xf numFmtId="0" fontId="4" fillId="34" borderId="0" xfId="0" applyFont="1" applyFill="1" applyBorder="1" applyAlignment="1" applyProtection="1">
      <alignment horizontal="center" vertical="center"/>
      <protection locked="0"/>
    </xf>
    <xf numFmtId="0" fontId="4" fillId="34" borderId="0" xfId="0" applyFont="1" applyFill="1" applyBorder="1" applyAlignment="1" applyProtection="1">
      <alignment horizontal="center" vertical="center" wrapText="1"/>
      <protection locked="0"/>
    </xf>
    <xf numFmtId="0" fontId="6" fillId="34" borderId="0" xfId="0" applyFont="1" applyFill="1" applyBorder="1" applyAlignment="1">
      <alignment horizontal="left" vertical="top" wrapText="1"/>
    </xf>
    <xf numFmtId="9" fontId="4" fillId="34" borderId="0" xfId="1" applyFont="1" applyFill="1" applyBorder="1" applyAlignment="1" applyProtection="1">
      <alignment horizontal="center" vertical="center"/>
      <protection locked="0"/>
    </xf>
    <xf numFmtId="14" fontId="4" fillId="34" borderId="0" xfId="0" applyNumberFormat="1" applyFont="1" applyFill="1" applyBorder="1" applyAlignment="1" applyProtection="1">
      <alignment horizontal="center" vertical="center"/>
      <protection locked="0"/>
    </xf>
    <xf numFmtId="2" fontId="4" fillId="34" borderId="0" xfId="0" applyNumberFormat="1" applyFont="1" applyFill="1" applyBorder="1" applyAlignment="1" applyProtection="1">
      <alignment horizontal="center" vertical="center"/>
      <protection locked="0"/>
    </xf>
    <xf numFmtId="9" fontId="4" fillId="34" borderId="0" xfId="0" applyNumberFormat="1" applyFont="1" applyFill="1" applyBorder="1" applyAlignment="1" applyProtection="1">
      <alignment horizontal="center" vertical="center"/>
      <protection locked="0"/>
    </xf>
    <xf numFmtId="0" fontId="6" fillId="34" borderId="0" xfId="0" applyFont="1" applyFill="1" applyBorder="1" applyAlignment="1">
      <alignment horizontal="justify" vertical="top" wrapText="1"/>
    </xf>
    <xf numFmtId="0" fontId="18" fillId="0" borderId="0" xfId="0" applyFont="1" applyAlignment="1">
      <alignment vertical="center" wrapText="1"/>
    </xf>
    <xf numFmtId="0" fontId="8" fillId="3"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protection locked="0"/>
    </xf>
    <xf numFmtId="0" fontId="8" fillId="8" borderId="0" xfId="0" applyFont="1" applyFill="1" applyBorder="1" applyAlignment="1" applyProtection="1">
      <alignment horizontal="center" vertical="center" wrapText="1"/>
      <protection locked="0"/>
    </xf>
    <xf numFmtId="0" fontId="8" fillId="3" borderId="0"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protection locked="0"/>
    </xf>
    <xf numFmtId="0" fontId="8" fillId="9" borderId="0" xfId="0" applyFont="1" applyFill="1" applyBorder="1" applyAlignment="1" applyProtection="1">
      <alignment horizontal="center" vertical="center" wrapText="1"/>
      <protection locked="0"/>
    </xf>
    <xf numFmtId="0" fontId="4" fillId="13" borderId="0" xfId="0" applyFont="1" applyFill="1" applyBorder="1" applyAlignment="1" applyProtection="1">
      <alignment horizontal="center" vertical="center" wrapText="1"/>
      <protection locked="0"/>
    </xf>
    <xf numFmtId="0" fontId="8" fillId="7" borderId="0" xfId="0" applyFont="1" applyFill="1" applyBorder="1" applyAlignment="1" applyProtection="1">
      <alignment horizontal="center" vertical="center" wrapText="1"/>
      <protection locked="0"/>
    </xf>
    <xf numFmtId="0" fontId="8" fillId="6" borderId="0" xfId="0" applyFont="1" applyFill="1" applyBorder="1" applyAlignment="1" applyProtection="1">
      <alignment horizontal="center" vertical="center"/>
      <protection locked="0"/>
    </xf>
    <xf numFmtId="0" fontId="8" fillId="10" borderId="0" xfId="0" applyFont="1" applyFill="1" applyBorder="1" applyAlignment="1" applyProtection="1">
      <alignment horizontal="center" vertical="center" wrapText="1"/>
      <protection locked="0"/>
    </xf>
    <xf numFmtId="0" fontId="8" fillId="26" borderId="0" xfId="0" applyFont="1" applyFill="1" applyBorder="1" applyAlignment="1" applyProtection="1">
      <alignment horizontal="center" vertical="center" wrapText="1"/>
      <protection locked="0"/>
    </xf>
    <xf numFmtId="0" fontId="12" fillId="6" borderId="0" xfId="2" applyFont="1" applyFill="1" applyBorder="1" applyAlignment="1">
      <alignment horizontal="center" vertical="center" wrapText="1"/>
    </xf>
    <xf numFmtId="0" fontId="4" fillId="6" borderId="0" xfId="0" applyFont="1" applyFill="1" applyBorder="1" applyAlignment="1" applyProtection="1">
      <alignment horizontal="center" vertical="center" wrapText="1"/>
      <protection locked="0"/>
    </xf>
    <xf numFmtId="0" fontId="4" fillId="20" borderId="0" xfId="0" applyFont="1" applyFill="1" applyBorder="1" applyAlignment="1" applyProtection="1">
      <alignment horizontal="center" vertical="center" wrapText="1"/>
      <protection locked="0"/>
    </xf>
    <xf numFmtId="0" fontId="4" fillId="21" borderId="0" xfId="0" applyFont="1" applyFill="1" applyBorder="1" applyAlignment="1" applyProtection="1">
      <alignment horizontal="center" vertical="center" wrapText="1"/>
      <protection locked="0"/>
    </xf>
    <xf numFmtId="0" fontId="12" fillId="16" borderId="0" xfId="0" applyFont="1" applyFill="1" applyBorder="1" applyAlignment="1">
      <alignment horizontal="center" vertical="center" wrapText="1"/>
    </xf>
    <xf numFmtId="0" fontId="12" fillId="34" borderId="0" xfId="0" applyFont="1" applyFill="1" applyBorder="1" applyAlignment="1">
      <alignment horizontal="center" vertical="center" wrapText="1"/>
    </xf>
    <xf numFmtId="0" fontId="8" fillId="30"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protection locked="0"/>
    </xf>
    <xf numFmtId="0" fontId="14" fillId="31" borderId="0" xfId="2" applyFont="1" applyFill="1" applyBorder="1" applyAlignment="1">
      <alignment horizontal="center" vertical="center" wrapText="1"/>
    </xf>
    <xf numFmtId="0" fontId="14" fillId="12" borderId="0" xfId="2" applyFont="1" applyFill="1" applyBorder="1" applyAlignment="1">
      <alignment horizontal="center" vertical="center" wrapText="1"/>
    </xf>
    <xf numFmtId="0" fontId="14" fillId="3" borderId="0" xfId="2" applyFont="1" applyFill="1" applyBorder="1" applyAlignment="1">
      <alignment horizontal="center" vertical="center" wrapText="1"/>
    </xf>
    <xf numFmtId="0" fontId="8" fillId="11" borderId="0" xfId="0" applyFont="1" applyFill="1" applyBorder="1" applyAlignment="1" applyProtection="1">
      <alignment horizontal="center" vertical="center"/>
      <protection locked="0"/>
    </xf>
    <xf numFmtId="0" fontId="4" fillId="28" borderId="0" xfId="0" applyFont="1" applyFill="1" applyBorder="1" applyAlignment="1" applyProtection="1">
      <alignment horizontal="center" vertical="center"/>
      <protection locked="0"/>
    </xf>
    <xf numFmtId="0" fontId="8" fillId="19" borderId="0" xfId="0" applyFont="1" applyFill="1" applyBorder="1" applyAlignment="1">
      <alignment horizontal="center" vertical="center" wrapText="1"/>
    </xf>
    <xf numFmtId="0" fontId="8" fillId="25" borderId="0" xfId="0" applyFont="1" applyFill="1" applyBorder="1" applyAlignment="1" applyProtection="1">
      <alignment horizontal="center" vertical="center" wrapText="1"/>
      <protection locked="0"/>
    </xf>
    <xf numFmtId="0" fontId="12" fillId="10" borderId="0" xfId="0" applyFont="1" applyFill="1" applyBorder="1" applyAlignment="1">
      <alignment horizontal="center" vertical="center" wrapText="1"/>
    </xf>
    <xf numFmtId="0" fontId="12" fillId="4" borderId="0" xfId="2" applyFont="1" applyFill="1" applyBorder="1" applyAlignment="1">
      <alignment horizontal="center" vertical="center" wrapText="1"/>
    </xf>
    <xf numFmtId="0" fontId="8" fillId="28" borderId="0" xfId="0" applyFont="1" applyFill="1" applyBorder="1" applyAlignment="1" applyProtection="1">
      <alignment horizontal="center" vertical="center" wrapText="1"/>
      <protection locked="0"/>
    </xf>
    <xf numFmtId="0" fontId="12" fillId="19" borderId="0" xfId="2" applyFont="1" applyFill="1" applyBorder="1" applyAlignment="1">
      <alignment horizontal="center" vertical="center" wrapText="1"/>
    </xf>
    <xf numFmtId="0" fontId="12" fillId="10" borderId="0" xfId="2" applyFont="1" applyFill="1" applyBorder="1" applyAlignment="1">
      <alignment horizontal="center" vertical="center" wrapText="1"/>
    </xf>
    <xf numFmtId="0" fontId="8" fillId="29" borderId="0" xfId="0" applyFont="1" applyFill="1" applyBorder="1" applyAlignment="1" applyProtection="1">
      <alignment horizontal="center" vertical="center" wrapText="1"/>
      <protection locked="0"/>
    </xf>
    <xf numFmtId="0" fontId="12" fillId="22" borderId="0" xfId="2" applyFont="1" applyFill="1" applyBorder="1" applyAlignment="1">
      <alignment horizontal="center" vertical="center" wrapText="1"/>
    </xf>
    <xf numFmtId="0" fontId="8" fillId="11" borderId="0" xfId="0" applyFont="1" applyFill="1" applyBorder="1" applyAlignment="1" applyProtection="1">
      <alignment horizontal="center" vertical="center" wrapText="1"/>
      <protection locked="0"/>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11" borderId="1" xfId="0" applyFont="1" applyFill="1" applyBorder="1" applyAlignment="1">
      <alignment horizontal="center" vertical="center" wrapText="1"/>
    </xf>
    <xf numFmtId="0" fontId="19" fillId="11" borderId="2" xfId="0" applyFont="1" applyFill="1" applyBorder="1" applyAlignment="1">
      <alignment horizontal="center" vertical="center" wrapText="1"/>
    </xf>
    <xf numFmtId="0" fontId="19" fillId="11" borderId="3"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28" borderId="2" xfId="0" applyFont="1" applyFill="1" applyBorder="1" applyAlignment="1">
      <alignment horizontal="center" vertical="center" wrapText="1"/>
    </xf>
    <xf numFmtId="0" fontId="19" fillId="28" borderId="3" xfId="0" applyFont="1" applyFill="1" applyBorder="1" applyAlignment="1">
      <alignment horizontal="center" vertical="center" wrapText="1"/>
    </xf>
    <xf numFmtId="0" fontId="19" fillId="28" borderId="6" xfId="0" applyFont="1" applyFill="1" applyBorder="1" applyAlignment="1">
      <alignment horizontal="center" vertical="center" wrapText="1"/>
    </xf>
    <xf numFmtId="0" fontId="19" fillId="28" borderId="7" xfId="0" applyFont="1" applyFill="1" applyBorder="1" applyAlignment="1">
      <alignment horizontal="center" vertical="center" wrapText="1"/>
    </xf>
    <xf numFmtId="0" fontId="19" fillId="3" borderId="1" xfId="0" applyFont="1" applyFill="1" applyBorder="1" applyAlignment="1">
      <alignment horizontal="center" vertical="center"/>
    </xf>
    <xf numFmtId="0" fontId="19" fillId="28" borderId="4" xfId="0" applyFont="1" applyFill="1" applyBorder="1" applyAlignment="1">
      <alignment horizontal="center" vertical="center" wrapText="1"/>
    </xf>
    <xf numFmtId="0" fontId="19" fillId="28" borderId="8" xfId="0" applyFont="1" applyFill="1" applyBorder="1" applyAlignment="1">
      <alignment horizontal="center" vertical="center" wrapText="1"/>
    </xf>
    <xf numFmtId="0" fontId="19" fillId="17" borderId="1"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14" fillId="0" borderId="0"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7" borderId="0" xfId="0" applyFont="1" applyFill="1" applyBorder="1" applyAlignment="1" applyProtection="1">
      <alignment horizontal="center" vertical="center"/>
      <protection locked="0"/>
    </xf>
    <xf numFmtId="0" fontId="12" fillId="28" borderId="0" xfId="2" applyFont="1" applyFill="1" applyBorder="1" applyAlignment="1">
      <alignment horizontal="center" vertical="center" wrapText="1"/>
    </xf>
    <xf numFmtId="0" fontId="4" fillId="25" borderId="0" xfId="0" applyFont="1" applyFill="1" applyBorder="1" applyAlignment="1" applyProtection="1">
      <alignment horizontal="center" vertical="center" wrapText="1"/>
      <protection locked="0"/>
    </xf>
    <xf numFmtId="0" fontId="4" fillId="26" borderId="0" xfId="0" applyFont="1" applyFill="1" applyBorder="1" applyAlignment="1" applyProtection="1">
      <alignment horizontal="center" vertical="center" wrapText="1"/>
      <protection locked="0"/>
    </xf>
    <xf numFmtId="0" fontId="4" fillId="19" borderId="0" xfId="0" applyFont="1" applyFill="1" applyBorder="1" applyAlignment="1" applyProtection="1">
      <alignment horizontal="center" vertical="center" wrapText="1"/>
      <protection locked="0"/>
    </xf>
    <xf numFmtId="0" fontId="8" fillId="23" borderId="0" xfId="0" applyFont="1" applyFill="1" applyBorder="1" applyAlignment="1">
      <alignment horizontal="center" vertical="center" wrapText="1"/>
    </xf>
    <xf numFmtId="0" fontId="6" fillId="23" borderId="0" xfId="0" applyFont="1" applyFill="1" applyBorder="1" applyAlignment="1">
      <alignment vertical="top" wrapText="1"/>
    </xf>
    <xf numFmtId="0" fontId="4" fillId="23" borderId="0" xfId="0" applyFont="1" applyFill="1" applyBorder="1" applyAlignment="1">
      <alignment vertical="top" wrapText="1"/>
    </xf>
    <xf numFmtId="0" fontId="12" fillId="27" borderId="0" xfId="2" applyFont="1" applyFill="1" applyBorder="1" applyAlignment="1">
      <alignment horizontal="center" vertical="center" wrapText="1"/>
    </xf>
  </cellXfs>
  <cellStyles count="9">
    <cellStyle name="Hipervínculo" xfId="8" builtinId="8"/>
    <cellStyle name="Millares 2" xfId="5" xr:uid="{00000000-0005-0000-0000-000001000000}"/>
    <cellStyle name="Normal" xfId="0" builtinId="0"/>
    <cellStyle name="Normal 2" xfId="2" xr:uid="{00000000-0005-0000-0000-000003000000}"/>
    <cellStyle name="Normal 2 2" xfId="4" xr:uid="{00000000-0005-0000-0000-000004000000}"/>
    <cellStyle name="Normal 3" xfId="7" xr:uid="{00000000-0005-0000-0000-000005000000}"/>
    <cellStyle name="Normal 4" xfId="3" xr:uid="{00000000-0005-0000-0000-000006000000}"/>
    <cellStyle name="Porcentaje" xfId="1" builtinId="5"/>
    <cellStyle name="Porcentaje 2" xfId="6" xr:uid="{00000000-0005-0000-0000-000007000000}"/>
  </cellStyles>
  <dxfs count="504">
    <dxf>
      <fill>
        <patternFill>
          <bgColor rgb="FFFF7C8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7C80"/>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theme="5" tint="0.59996337778862885"/>
        </patternFill>
      </fill>
    </dxf>
    <dxf>
      <fill>
        <patternFill>
          <bgColor rgb="FFFF00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FF6600"/>
      <color rgb="FFCCFFCC"/>
      <color rgb="FF99FFCC"/>
      <color rgb="FFFF7C80"/>
      <color rgb="FFFFCC66"/>
      <color rgb="FFEE5612"/>
      <color rgb="FFCCFFFF"/>
      <color rgb="FFFF9966"/>
      <color rgb="FFC92C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spar\Desktop\Seguimiento%20Planes%20de%20Mejoramiento\INVENTARIO%20PROCEDIMIENTOS%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uis%20Carlos\Downloads\Copia%20de%20INVENTARIO%20PROCEDIMIENTOS%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cell r="E41" t="str">
            <v>SUB GERENCIA COMERCIAL</v>
          </cell>
        </row>
        <row r="42">
          <cell r="C42" t="str">
            <v>MEDICIÓN DE LA SATISFACCIÓN DEL CLIENTE</v>
          </cell>
          <cell r="D42" t="str">
            <v>PRO104-261-8</v>
          </cell>
          <cell r="E42" t="str">
            <v>SUB GERENCIA COMERCIAL</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5">
          <cell r="C5" t="str">
            <v>PLANEACIÓN Y DIRECCIONAMIENTO ESTRATÉGICO</v>
          </cell>
          <cell r="D5" t="str">
            <v>PRO332-154-7</v>
          </cell>
          <cell r="E5" t="str">
            <v>GERENCIA</v>
          </cell>
        </row>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row>
        <row r="42">
          <cell r="C42" t="str">
            <v>MEDICIÓN DE LA SATISFACCIÓN DEL CLIENTE</v>
          </cell>
          <cell r="D42" t="str">
            <v>PRO104-261-8</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94"/>
  <sheetViews>
    <sheetView zoomScale="70" zoomScaleNormal="70" workbookViewId="0">
      <pane xSplit="11" ySplit="4" topLeftCell="L195" activePane="bottomRight" state="frozen"/>
      <selection pane="topRight" activeCell="L1" sqref="L1"/>
      <selection pane="bottomLeft" activeCell="A5" sqref="A5"/>
      <selection pane="bottomRight" activeCell="E197" sqref="E196:E197"/>
    </sheetView>
  </sheetViews>
  <sheetFormatPr baseColWidth="10" defaultRowHeight="69" customHeight="1" outlineLevelCol="1" x14ac:dyDescent="0.25"/>
  <cols>
    <col min="1" max="7" width="11.42578125" style="1" customWidth="1" outlineLevel="1"/>
    <col min="8" max="8" width="15.140625" style="1" customWidth="1"/>
    <col min="9" max="9" width="9.7109375" style="1" customWidth="1"/>
    <col min="10" max="11" width="11.42578125" style="1" customWidth="1"/>
    <col min="12" max="14" width="11.42578125" style="1"/>
    <col min="15" max="15" width="14.85546875" style="1" customWidth="1"/>
    <col min="16" max="22" width="11.42578125" style="1"/>
    <col min="23" max="23" width="12" style="1" customWidth="1"/>
    <col min="24" max="30" width="11.42578125" style="1"/>
    <col min="31" max="32" width="12.85546875" style="1" customWidth="1"/>
    <col min="33" max="59" width="11.42578125" style="1" hidden="1" customWidth="1" outlineLevel="1"/>
    <col min="60" max="60" width="11.42578125" style="1" collapsed="1"/>
    <col min="61" max="16384" width="11.42578125" style="1"/>
  </cols>
  <sheetData>
    <row r="1" spans="1:63" ht="15" customHeight="1" x14ac:dyDescent="0.25">
      <c r="A1" s="587" t="s">
        <v>0</v>
      </c>
      <c r="B1" s="587"/>
      <c r="C1" s="587"/>
      <c r="D1" s="587"/>
      <c r="E1" s="587"/>
      <c r="F1" s="587"/>
      <c r="G1" s="587"/>
      <c r="H1" s="587"/>
      <c r="I1" s="587"/>
      <c r="J1" s="584" t="s">
        <v>1</v>
      </c>
      <c r="K1" s="584"/>
      <c r="L1" s="584"/>
      <c r="M1" s="584"/>
      <c r="N1" s="584"/>
      <c r="O1" s="584"/>
      <c r="P1" s="584"/>
      <c r="Q1" s="584"/>
      <c r="R1" s="584"/>
      <c r="S1" s="584"/>
      <c r="T1" s="584"/>
      <c r="U1" s="584"/>
      <c r="V1" s="584"/>
      <c r="W1" s="584"/>
      <c r="X1" s="585" t="s">
        <v>876</v>
      </c>
      <c r="Y1" s="585"/>
      <c r="Z1" s="585"/>
      <c r="AA1" s="585"/>
      <c r="AB1" s="585"/>
      <c r="AC1" s="585"/>
      <c r="AD1" s="585"/>
      <c r="AE1" s="585"/>
      <c r="AF1" s="447"/>
      <c r="AG1" s="590" t="s">
        <v>878</v>
      </c>
      <c r="AH1" s="590"/>
      <c r="AI1" s="590"/>
      <c r="AJ1" s="590"/>
      <c r="AK1" s="590"/>
      <c r="AL1" s="590"/>
      <c r="AM1" s="590"/>
      <c r="AN1" s="590"/>
      <c r="AO1" s="448"/>
      <c r="AP1" s="594" t="s">
        <v>879</v>
      </c>
      <c r="AQ1" s="594"/>
      <c r="AR1" s="594"/>
      <c r="AS1" s="594"/>
      <c r="AT1" s="594"/>
      <c r="AU1" s="594"/>
      <c r="AV1" s="594"/>
      <c r="AW1" s="594"/>
      <c r="AX1" s="441"/>
      <c r="AY1" s="608" t="s">
        <v>880</v>
      </c>
      <c r="AZ1" s="608"/>
      <c r="BA1" s="608"/>
      <c r="BB1" s="608"/>
      <c r="BC1" s="608"/>
      <c r="BD1" s="608"/>
      <c r="BE1" s="608"/>
      <c r="BF1" s="608"/>
      <c r="BG1" s="608"/>
      <c r="BH1" s="557" t="s">
        <v>2</v>
      </c>
      <c r="BI1" s="557"/>
      <c r="BJ1" s="557"/>
      <c r="BK1" s="557"/>
    </row>
    <row r="2" spans="1:63" ht="15" customHeight="1" x14ac:dyDescent="0.25">
      <c r="A2" s="586" t="s">
        <v>3</v>
      </c>
      <c r="B2" s="586" t="s">
        <v>4</v>
      </c>
      <c r="C2" s="586" t="s">
        <v>5</v>
      </c>
      <c r="D2" s="586" t="s">
        <v>6</v>
      </c>
      <c r="E2" s="586" t="s">
        <v>7</v>
      </c>
      <c r="F2" s="586" t="s">
        <v>8</v>
      </c>
      <c r="G2" s="586" t="s">
        <v>9</v>
      </c>
      <c r="H2" s="586" t="s">
        <v>10</v>
      </c>
      <c r="I2" s="586" t="s">
        <v>11</v>
      </c>
      <c r="J2" s="589" t="s">
        <v>12</v>
      </c>
      <c r="K2" s="584" t="s">
        <v>13</v>
      </c>
      <c r="L2" s="584"/>
      <c r="M2" s="584"/>
      <c r="N2" s="589" t="s">
        <v>14</v>
      </c>
      <c r="O2" s="589" t="s">
        <v>15</v>
      </c>
      <c r="P2" s="589" t="s">
        <v>16</v>
      </c>
      <c r="Q2" s="589" t="s">
        <v>17</v>
      </c>
      <c r="R2" s="589" t="s">
        <v>18</v>
      </c>
      <c r="S2" s="589" t="s">
        <v>19</v>
      </c>
      <c r="T2" s="589" t="s">
        <v>20</v>
      </c>
      <c r="U2" s="589" t="s">
        <v>21</v>
      </c>
      <c r="V2" s="589" t="s">
        <v>22</v>
      </c>
      <c r="W2" s="589" t="s">
        <v>23</v>
      </c>
      <c r="X2" s="588" t="s">
        <v>77</v>
      </c>
      <c r="Y2" s="588" t="s">
        <v>24</v>
      </c>
      <c r="Z2" s="588" t="s">
        <v>25</v>
      </c>
      <c r="AA2" s="588" t="s">
        <v>26</v>
      </c>
      <c r="AB2" s="588" t="s">
        <v>73</v>
      </c>
      <c r="AC2" s="588" t="s">
        <v>27</v>
      </c>
      <c r="AD2" s="588" t="s">
        <v>28</v>
      </c>
      <c r="AE2" s="588" t="s">
        <v>29</v>
      </c>
      <c r="AF2" s="443"/>
      <c r="AG2" s="591" t="s">
        <v>30</v>
      </c>
      <c r="AH2" s="591" t="s">
        <v>31</v>
      </c>
      <c r="AI2" s="591" t="s">
        <v>32</v>
      </c>
      <c r="AJ2" s="591" t="s">
        <v>33</v>
      </c>
      <c r="AK2" s="591" t="s">
        <v>74</v>
      </c>
      <c r="AL2" s="591" t="s">
        <v>34</v>
      </c>
      <c r="AM2" s="591" t="s">
        <v>35</v>
      </c>
      <c r="AN2" s="591" t="s">
        <v>36</v>
      </c>
      <c r="AO2" s="446"/>
      <c r="AP2" s="595" t="s">
        <v>37</v>
      </c>
      <c r="AQ2" s="595" t="s">
        <v>38</v>
      </c>
      <c r="AR2" s="595" t="s">
        <v>39</v>
      </c>
      <c r="AS2" s="595" t="s">
        <v>40</v>
      </c>
      <c r="AT2" s="595" t="s">
        <v>75</v>
      </c>
      <c r="AU2" s="595" t="s">
        <v>41</v>
      </c>
      <c r="AV2" s="595" t="s">
        <v>42</v>
      </c>
      <c r="AW2" s="595" t="s">
        <v>43</v>
      </c>
      <c r="AX2" s="442"/>
      <c r="AY2" s="586" t="s">
        <v>37</v>
      </c>
      <c r="AZ2" s="586" t="s">
        <v>38</v>
      </c>
      <c r="BA2" s="586" t="s">
        <v>39</v>
      </c>
      <c r="BB2" s="586" t="s">
        <v>40</v>
      </c>
      <c r="BC2" s="586" t="s">
        <v>76</v>
      </c>
      <c r="BD2" s="586" t="s">
        <v>41</v>
      </c>
      <c r="BE2" s="586" t="s">
        <v>42</v>
      </c>
      <c r="BF2" s="586" t="s">
        <v>43</v>
      </c>
      <c r="BG2" s="586" t="s">
        <v>44</v>
      </c>
      <c r="BH2" s="593" t="s">
        <v>877</v>
      </c>
      <c r="BI2" s="593" t="s">
        <v>46</v>
      </c>
      <c r="BJ2" s="593" t="s">
        <v>47</v>
      </c>
      <c r="BK2" s="592" t="s">
        <v>48</v>
      </c>
    </row>
    <row r="3" spans="1:63" ht="66" customHeight="1" x14ac:dyDescent="0.25">
      <c r="A3" s="586"/>
      <c r="B3" s="586"/>
      <c r="C3" s="586"/>
      <c r="D3" s="586"/>
      <c r="E3" s="586"/>
      <c r="F3" s="586"/>
      <c r="G3" s="586"/>
      <c r="H3" s="586"/>
      <c r="I3" s="586"/>
      <c r="J3" s="589"/>
      <c r="K3" s="444" t="s">
        <v>49</v>
      </c>
      <c r="L3" s="444" t="s">
        <v>70</v>
      </c>
      <c r="M3" s="444" t="s">
        <v>71</v>
      </c>
      <c r="N3" s="589"/>
      <c r="O3" s="589"/>
      <c r="P3" s="589"/>
      <c r="Q3" s="589"/>
      <c r="R3" s="589"/>
      <c r="S3" s="589"/>
      <c r="T3" s="589"/>
      <c r="U3" s="589"/>
      <c r="V3" s="589"/>
      <c r="W3" s="589"/>
      <c r="X3" s="588"/>
      <c r="Y3" s="588"/>
      <c r="Z3" s="588"/>
      <c r="AA3" s="588"/>
      <c r="AB3" s="588"/>
      <c r="AC3" s="588"/>
      <c r="AD3" s="588"/>
      <c r="AE3" s="588"/>
      <c r="AF3" s="443" t="s">
        <v>44</v>
      </c>
      <c r="AG3" s="591"/>
      <c r="AH3" s="591"/>
      <c r="AI3" s="591"/>
      <c r="AJ3" s="591"/>
      <c r="AK3" s="591"/>
      <c r="AL3" s="591"/>
      <c r="AM3" s="591"/>
      <c r="AN3" s="591"/>
      <c r="AO3" s="446" t="s">
        <v>44</v>
      </c>
      <c r="AP3" s="595"/>
      <c r="AQ3" s="595"/>
      <c r="AR3" s="595"/>
      <c r="AS3" s="595"/>
      <c r="AT3" s="595"/>
      <c r="AU3" s="595"/>
      <c r="AV3" s="595"/>
      <c r="AW3" s="595"/>
      <c r="AX3" s="442" t="s">
        <v>44</v>
      </c>
      <c r="AY3" s="586"/>
      <c r="AZ3" s="586"/>
      <c r="BA3" s="586"/>
      <c r="BB3" s="586"/>
      <c r="BC3" s="586"/>
      <c r="BD3" s="586"/>
      <c r="BE3" s="586"/>
      <c r="BF3" s="586"/>
      <c r="BG3" s="586"/>
      <c r="BH3" s="593"/>
      <c r="BI3" s="593"/>
      <c r="BJ3" s="593"/>
      <c r="BK3" s="592"/>
    </row>
    <row r="4" spans="1:63" ht="117" customHeight="1" x14ac:dyDescent="0.25">
      <c r="A4" s="436" t="s">
        <v>50</v>
      </c>
      <c r="B4" s="436" t="s">
        <v>51</v>
      </c>
      <c r="C4" s="436" t="s">
        <v>52</v>
      </c>
      <c r="D4" s="436" t="s">
        <v>53</v>
      </c>
      <c r="E4" s="436" t="s">
        <v>54</v>
      </c>
      <c r="F4" s="436" t="s">
        <v>51</v>
      </c>
      <c r="G4" s="436" t="s">
        <v>55</v>
      </c>
      <c r="H4" s="436" t="s">
        <v>52</v>
      </c>
      <c r="I4" s="436"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c r="AF4" s="3" t="s">
        <v>68</v>
      </c>
      <c r="AG4" s="4" t="s">
        <v>51</v>
      </c>
      <c r="AH4" s="4" t="s">
        <v>64</v>
      </c>
      <c r="AI4" s="4" t="s">
        <v>65</v>
      </c>
      <c r="AJ4" s="4" t="s">
        <v>66</v>
      </c>
      <c r="AK4" s="4" t="s">
        <v>66</v>
      </c>
      <c r="AL4" s="4" t="s">
        <v>60</v>
      </c>
      <c r="AM4" s="4" t="s">
        <v>67</v>
      </c>
      <c r="AN4" s="4"/>
      <c r="AO4" s="4"/>
      <c r="AP4" s="437" t="s">
        <v>51</v>
      </c>
      <c r="AQ4" s="437" t="s">
        <v>64</v>
      </c>
      <c r="AR4" s="437" t="s">
        <v>65</v>
      </c>
      <c r="AS4" s="437" t="s">
        <v>66</v>
      </c>
      <c r="AT4" s="437" t="s">
        <v>66</v>
      </c>
      <c r="AU4" s="437" t="s">
        <v>60</v>
      </c>
      <c r="AV4" s="437" t="s">
        <v>67</v>
      </c>
      <c r="AW4" s="437"/>
      <c r="AX4" s="437"/>
      <c r="AY4" s="436" t="s">
        <v>51</v>
      </c>
      <c r="AZ4" s="436" t="s">
        <v>64</v>
      </c>
      <c r="BA4" s="436" t="s">
        <v>65</v>
      </c>
      <c r="BB4" s="436" t="s">
        <v>66</v>
      </c>
      <c r="BC4" s="436" t="s">
        <v>66</v>
      </c>
      <c r="BD4" s="436" t="s">
        <v>60</v>
      </c>
      <c r="BE4" s="436" t="s">
        <v>67</v>
      </c>
      <c r="BF4" s="436"/>
      <c r="BG4" s="494" t="s">
        <v>68</v>
      </c>
      <c r="BH4" s="445"/>
      <c r="BI4" s="546" t="s">
        <v>68</v>
      </c>
      <c r="BJ4" s="445" t="s">
        <v>52</v>
      </c>
      <c r="BK4" s="592"/>
    </row>
    <row r="5" spans="1:63" ht="35.1" customHeight="1" x14ac:dyDescent="0.25">
      <c r="A5" s="42"/>
      <c r="B5" s="43"/>
      <c r="C5" s="437" t="s">
        <v>154</v>
      </c>
      <c r="D5" s="42"/>
      <c r="E5" s="598" t="s">
        <v>153</v>
      </c>
      <c r="F5" s="43"/>
      <c r="G5" s="42">
        <v>1</v>
      </c>
      <c r="H5" s="475" t="s">
        <v>733</v>
      </c>
      <c r="I5" s="44" t="s">
        <v>78</v>
      </c>
      <c r="J5" s="45" t="s">
        <v>95</v>
      </c>
      <c r="K5" s="45" t="s">
        <v>110</v>
      </c>
      <c r="L5" s="46" t="s">
        <v>126</v>
      </c>
      <c r="M5" s="47">
        <v>1</v>
      </c>
      <c r="N5" s="437" t="s">
        <v>69</v>
      </c>
      <c r="O5" s="437" t="str">
        <f>IF(H5="","",VLOOKUP(H5,'[1]Procedimientos Publicar'!$C$6:$E$85,3,FALSE))</f>
        <v>SECRETARIA GENERAL</v>
      </c>
      <c r="P5" s="437" t="s">
        <v>72</v>
      </c>
      <c r="Q5" s="437"/>
      <c r="R5" s="42"/>
      <c r="S5" s="437"/>
      <c r="T5" s="48">
        <v>1</v>
      </c>
      <c r="U5" s="49"/>
      <c r="V5" s="50">
        <v>43480</v>
      </c>
      <c r="W5" s="468">
        <v>43951</v>
      </c>
      <c r="X5" s="43">
        <v>43830</v>
      </c>
      <c r="Y5" s="54" t="s">
        <v>141</v>
      </c>
      <c r="Z5" s="437">
        <v>0.7</v>
      </c>
      <c r="AA5" s="51">
        <f t="shared" ref="AA5:AA36" si="0">(IF(Z5="","",IF(OR($M5=0,$M5="",$X5=""),"",Z5/$M5)))</f>
        <v>0.7</v>
      </c>
      <c r="AB5" s="48">
        <f>(IF(OR($T5="",AA5=""),"",IF(OR($T5=0,AA5=0),0,IF((AA5*100%)/$T5&gt;100%,100%,(AA5*100%)/$T5))))</f>
        <v>0.7</v>
      </c>
      <c r="AC5" s="8" t="str">
        <f>IF(Z5="","",IF(AB5&lt;100%, IF(AB5&lt;25%, "ALERTA","EN TERMINO"), IF(AB5=100%, "OK", "EN TERMINO")))</f>
        <v>EN TERMINO</v>
      </c>
      <c r="AD5" s="68" t="s">
        <v>743</v>
      </c>
      <c r="AE5" s="14"/>
      <c r="AF5" s="13" t="str">
        <f t="shared" ref="AF5:AF71" si="1">IF(AB5=100%,IF(AB5&gt;25%,"CUMPLIDA","PENDIENTE"),IF(AB5&lt;25%,"INCUMPLIDA","PENDIENTE"))</f>
        <v>PENDIENTE</v>
      </c>
      <c r="AG5" s="5"/>
      <c r="AH5" s="14"/>
      <c r="AI5" s="14"/>
      <c r="AJ5" s="7" t="str">
        <f>IF(AI5="","",IF(OR($M5=0,$M5="",AG5=""),"",AI5/$M5))</f>
        <v/>
      </c>
      <c r="AK5" s="6" t="str">
        <f>(IF(OR($T5="",AJ5=""),"",IF(OR($T5=0,AJ5=0),0,IF((AJ5*100%)/$T5&gt;100%,100%,(AJ5*100%)/$T5))))</f>
        <v/>
      </c>
      <c r="AL5" s="8" t="str">
        <f>IF(AI5="","",IF(AK5&lt;100%, IF(AK5&lt;50%, "ALERTA","EN TERMINO"), IF(AK5=100%, "OK", "EN TERMINO")))</f>
        <v/>
      </c>
      <c r="AM5" s="14"/>
      <c r="AN5" s="14"/>
      <c r="AO5" s="14"/>
      <c r="AP5" s="9"/>
      <c r="AQ5" s="9"/>
      <c r="AR5" s="14"/>
      <c r="AS5" s="10" t="str">
        <f>(IF(AR5="","",IF(OR($M5=0,$M5="",AP5=""),"",AR5/$M5)))</f>
        <v/>
      </c>
      <c r="AT5" s="11" t="str">
        <f>(IF(OR($T5="",AS5=""),"",IF(OR($T5=0,AS5=0),0,IF((AS5*100%)/$T5&gt;100%,100%,(AS5*100%)/$T5))))</f>
        <v/>
      </c>
      <c r="AU5" s="8" t="str">
        <f>IF(AR5="","",IF(AT5&lt;100%, IF(AT5&lt;75%, "ALERTA","EN TERMINO"), IF(AT5=100%, "OK", "EN TERMINO")))</f>
        <v/>
      </c>
      <c r="AV5" s="14"/>
      <c r="AW5" s="14"/>
      <c r="AX5" s="14"/>
      <c r="AY5" s="9"/>
      <c r="AZ5" s="14"/>
      <c r="BA5" s="14"/>
      <c r="BB5" s="7" t="str">
        <f>(IF(BA5="","",IF(OR($M5=0,$M5="",AY5=""),"",BA5/$M5)))</f>
        <v/>
      </c>
      <c r="BC5" s="12" t="str">
        <f>(IF(OR($T5="",BB5=""),"",IF(OR($T5=0,BB5=0),0,IF((BB5*100%)/$T5&gt;100%,100%,(BB5*100%)/$T5))))</f>
        <v/>
      </c>
      <c r="BD5" s="8" t="str">
        <f>IF(BA5="","",IF(BC5&lt;100%, IF(BC5&lt;100%, "ALERTA","EN TERMINO"), IF(BC5=100%, "OK", "EN TERMINO")))</f>
        <v/>
      </c>
      <c r="BE5" s="14"/>
      <c r="BF5" s="14"/>
      <c r="BG5" s="13" t="str">
        <f>IF(AB5=100%,"CUMPLIDA","INCUMPLIDA")</f>
        <v>INCUMPLIDA</v>
      </c>
      <c r="BH5" s="449"/>
      <c r="BI5" s="547" t="str">
        <f>IF(AF5="CUMPLIDA","CERRADO","ABIERTO")</f>
        <v>ABIERTO</v>
      </c>
      <c r="BJ5" s="14"/>
    </row>
    <row r="6" spans="1:63" ht="35.1" customHeight="1" x14ac:dyDescent="0.2">
      <c r="A6" s="42"/>
      <c r="B6" s="42"/>
      <c r="C6" s="437" t="s">
        <v>154</v>
      </c>
      <c r="D6" s="42"/>
      <c r="E6" s="598"/>
      <c r="F6" s="42"/>
      <c r="G6" s="42">
        <v>2</v>
      </c>
      <c r="H6" s="475" t="s">
        <v>733</v>
      </c>
      <c r="I6" s="52" t="s">
        <v>79</v>
      </c>
      <c r="J6" s="45"/>
      <c r="K6" s="45" t="s">
        <v>111</v>
      </c>
      <c r="L6" s="46" t="s">
        <v>126</v>
      </c>
      <c r="M6" s="47">
        <v>1</v>
      </c>
      <c r="N6" s="437" t="s">
        <v>69</v>
      </c>
      <c r="O6" s="437" t="str">
        <f>IF(H6="","",VLOOKUP(H6,'[1]Procedimientos Publicar'!$C$6:$E$85,3,FALSE))</f>
        <v>SECRETARIA GENERAL</v>
      </c>
      <c r="P6" s="437" t="s">
        <v>72</v>
      </c>
      <c r="Q6" s="42"/>
      <c r="R6" s="42"/>
      <c r="S6" s="42"/>
      <c r="T6" s="48">
        <v>1</v>
      </c>
      <c r="U6" s="42"/>
      <c r="V6" s="50">
        <v>43480</v>
      </c>
      <c r="W6" s="468">
        <v>43951</v>
      </c>
      <c r="X6" s="43">
        <v>43830</v>
      </c>
      <c r="Y6" s="56" t="s">
        <v>141</v>
      </c>
      <c r="Z6" s="42">
        <v>0.7</v>
      </c>
      <c r="AA6" s="51">
        <f t="shared" si="0"/>
        <v>0.7</v>
      </c>
      <c r="AB6" s="48">
        <f>(IF(OR($T6="",AA6=""),"",IF(OR($T6=0,AA6=0),0,IF((AA6*100%)/$T6&gt;100%,100%,(AA6*100%)/$T6))))</f>
        <v>0.7</v>
      </c>
      <c r="AC6" s="8" t="str">
        <f>IF(Z6="","",IF(AB6&lt;100%, IF(AB6&lt;25%, "ALERTA","EN TERMINO"), IF(AB6=100%, "OK", "EN TERMINO")))</f>
        <v>EN TERMINO</v>
      </c>
      <c r="AD6" s="68" t="s">
        <v>743</v>
      </c>
      <c r="AE6" s="14"/>
      <c r="AF6" s="13" t="str">
        <f t="shared" si="1"/>
        <v>PENDIENTE</v>
      </c>
      <c r="AG6" s="5"/>
      <c r="AJ6" s="7" t="str">
        <f>IF(AI6="","",IF(OR($M6=0,$M6="",AG6=""),"",AI6/$M6))</f>
        <v/>
      </c>
      <c r="AK6" s="6" t="str">
        <f>(IF(OR($T6="",AJ6=""),"",IF(OR($T6=0,AJ6=0),0,IF((AJ6*100%)/$T6&gt;100%,100%,(AJ6*100%)/$T6))))</f>
        <v/>
      </c>
      <c r="AL6" s="8" t="str">
        <f>IF(AI6="","",IF(AK6&lt;100%, IF(AK6&lt;50%, "ALERTA","EN TERMINO"), IF(AK6=100%, "OK", "EN TERMINO")))</f>
        <v/>
      </c>
      <c r="AP6" s="9"/>
      <c r="AS6" s="10" t="str">
        <f>(IF(AR6="","",IF(OR($M6=0,$M6="",AP6=""),"",AR6/$M6)))</f>
        <v/>
      </c>
      <c r="AT6" s="11" t="str">
        <f>(IF(OR($T6="",AS6=""),"",IF(OR($T6=0,AS6=0),0,IF((AS6*100%)/$T6&gt;100%,100%,(AS6*100%)/$T6))))</f>
        <v/>
      </c>
      <c r="AU6" s="8" t="str">
        <f>IF(AR6="","",IF(AT6&lt;100%, IF(AT6&lt;75%, "ALERTA","EN TERMINO"), IF(AT6=100%, "OK", "EN TERMINO")))</f>
        <v/>
      </c>
      <c r="AY6" s="9"/>
      <c r="BB6" s="7" t="str">
        <f>(IF(BA6="","",IF(OR($M6=0,$M6="",AY6=""),"",BA6/$M6)))</f>
        <v/>
      </c>
      <c r="BC6" s="12" t="str">
        <f>(IF(OR($T6="",BB6=""),"",IF(OR($T6=0,BB6=0),0,IF((BB6*100%)/$T6&gt;100%,100%,(BB6*100%)/$T6))))</f>
        <v/>
      </c>
      <c r="BD6" s="8" t="str">
        <f>IF(BA6="","",IF(BC6&lt;100%, IF(BC6&lt;100%, "ALERTA","EN TERMINO"), IF(BC6=100%, "OK", "EN TERMINO")))</f>
        <v/>
      </c>
      <c r="BG6" s="13" t="str">
        <f t="shared" ref="BG6:BG36" si="2">IF(AB6=100%,"CUMPLIDA","INCUMPLIDA")</f>
        <v>INCUMPLIDA</v>
      </c>
      <c r="BI6" s="547" t="str">
        <f t="shared" ref="BI6:BI72" si="3">IF(AF6="CUMPLIDA","CERRADO","ABIERTO")</f>
        <v>ABIERTO</v>
      </c>
    </row>
    <row r="7" spans="1:63" ht="35.1" customHeight="1" x14ac:dyDescent="0.2">
      <c r="A7" s="42"/>
      <c r="B7" s="42"/>
      <c r="C7" s="437" t="s">
        <v>154</v>
      </c>
      <c r="D7" s="42"/>
      <c r="E7" s="598"/>
      <c r="F7" s="42"/>
      <c r="G7" s="42">
        <v>3</v>
      </c>
      <c r="H7" s="475" t="s">
        <v>733</v>
      </c>
      <c r="I7" s="44" t="s">
        <v>80</v>
      </c>
      <c r="J7" s="45" t="s">
        <v>96</v>
      </c>
      <c r="K7" s="45" t="s">
        <v>112</v>
      </c>
      <c r="L7" s="45" t="s">
        <v>127</v>
      </c>
      <c r="M7" s="53">
        <v>1</v>
      </c>
      <c r="N7" s="437" t="s">
        <v>69</v>
      </c>
      <c r="O7" s="437" t="str">
        <f>IF(H7="","",VLOOKUP(H7,'[1]Procedimientos Publicar'!$C$6:$E$85,3,FALSE))</f>
        <v>SECRETARIA GENERAL</v>
      </c>
      <c r="P7" s="437" t="s">
        <v>72</v>
      </c>
      <c r="Q7" s="42"/>
      <c r="R7" s="42"/>
      <c r="S7" s="42"/>
      <c r="T7" s="48">
        <v>1</v>
      </c>
      <c r="U7" s="42"/>
      <c r="V7" s="50">
        <v>43480</v>
      </c>
      <c r="W7" s="468">
        <v>43951</v>
      </c>
      <c r="X7" s="43">
        <v>43830</v>
      </c>
      <c r="Y7" s="56" t="s">
        <v>142</v>
      </c>
      <c r="Z7" s="42">
        <v>0.5</v>
      </c>
      <c r="AA7" s="51">
        <f t="shared" si="0"/>
        <v>0.5</v>
      </c>
      <c r="AB7" s="48">
        <f>(IF(OR($T7="",AA7=""),"",IF(OR($T7=0,AA7=0),0,IF((AA7*100%)/$T7&gt;100%,100%,(AA7*100%)/$T7))))</f>
        <v>0.5</v>
      </c>
      <c r="AC7" s="8" t="str">
        <f>IF(Z7="","",IF(AB7&lt;100%, IF(AB7&lt;25%, "ALERTA","EN TERMINO"), IF(AB7=100%, "OK", "EN TERMINO")))</f>
        <v>EN TERMINO</v>
      </c>
      <c r="AD7" s="68" t="s">
        <v>743</v>
      </c>
      <c r="AE7" s="14"/>
      <c r="AF7" s="13" t="str">
        <f t="shared" si="1"/>
        <v>PENDIENTE</v>
      </c>
      <c r="BG7" s="13" t="str">
        <f t="shared" si="2"/>
        <v>INCUMPLIDA</v>
      </c>
      <c r="BI7" s="547" t="str">
        <f t="shared" si="3"/>
        <v>ABIERTO</v>
      </c>
    </row>
    <row r="8" spans="1:63" ht="35.1" customHeight="1" x14ac:dyDescent="0.2">
      <c r="A8" s="42"/>
      <c r="B8" s="42"/>
      <c r="C8" s="437" t="s">
        <v>154</v>
      </c>
      <c r="D8" s="42"/>
      <c r="E8" s="598"/>
      <c r="F8" s="42"/>
      <c r="G8" s="42">
        <v>4</v>
      </c>
      <c r="H8" s="475" t="s">
        <v>733</v>
      </c>
      <c r="I8" s="44" t="s">
        <v>81</v>
      </c>
      <c r="J8" s="45" t="s">
        <v>97</v>
      </c>
      <c r="K8" s="45" t="s">
        <v>113</v>
      </c>
      <c r="L8" s="45" t="s">
        <v>128</v>
      </c>
      <c r="M8" s="53">
        <v>1</v>
      </c>
      <c r="N8" s="437" t="s">
        <v>69</v>
      </c>
      <c r="O8" s="437" t="str">
        <f>IF(H8="","",VLOOKUP(H8,'[1]Procedimientos Publicar'!$C$6:$E$85,3,FALSE))</f>
        <v>SECRETARIA GENERAL</v>
      </c>
      <c r="P8" s="437" t="s">
        <v>72</v>
      </c>
      <c r="Q8" s="42"/>
      <c r="R8" s="42"/>
      <c r="S8" s="42"/>
      <c r="T8" s="48">
        <v>1</v>
      </c>
      <c r="U8" s="42"/>
      <c r="V8" s="50">
        <v>43480</v>
      </c>
      <c r="W8" s="50">
        <v>43661</v>
      </c>
      <c r="X8" s="43">
        <v>43830</v>
      </c>
      <c r="Y8" s="56" t="s">
        <v>143</v>
      </c>
      <c r="Z8" s="42">
        <v>1</v>
      </c>
      <c r="AA8" s="51">
        <f t="shared" si="0"/>
        <v>1</v>
      </c>
      <c r="AB8" s="48">
        <f t="shared" ref="AB8:AB21" si="4">(IF(OR($T8="",AA8=""),"",IF(OR($T8=0,AA8=0),0,IF((AA8*100%)/$T8&gt;100%,100%,(AA8*100%)/$T8))))</f>
        <v>1</v>
      </c>
      <c r="AC8" s="8" t="str">
        <f t="shared" ref="AC8:AC21" si="5">IF(Z8="","",IF(AB8&lt;100%, IF(AB8&lt;25%, "ALERTA","EN TERMINO"), IF(AB8=100%, "OK", "EN TERMINO")))</f>
        <v>OK</v>
      </c>
      <c r="AD8" s="69" t="s">
        <v>245</v>
      </c>
      <c r="AE8" s="14"/>
      <c r="AF8" s="13" t="str">
        <f t="shared" si="1"/>
        <v>CUMPLIDA</v>
      </c>
      <c r="BG8" s="13" t="str">
        <f t="shared" si="2"/>
        <v>CUMPLIDA</v>
      </c>
      <c r="BI8" s="547" t="str">
        <f t="shared" si="3"/>
        <v>CERRADO</v>
      </c>
    </row>
    <row r="9" spans="1:63" ht="35.1" customHeight="1" x14ac:dyDescent="0.25">
      <c r="A9" s="42"/>
      <c r="B9" s="42"/>
      <c r="C9" s="437" t="s">
        <v>154</v>
      </c>
      <c r="D9" s="42"/>
      <c r="E9" s="598"/>
      <c r="F9" s="42"/>
      <c r="G9" s="42">
        <v>5</v>
      </c>
      <c r="H9" s="475" t="s">
        <v>733</v>
      </c>
      <c r="I9" s="44" t="s">
        <v>82</v>
      </c>
      <c r="J9" s="45" t="s">
        <v>98</v>
      </c>
      <c r="K9" s="45" t="s">
        <v>114</v>
      </c>
      <c r="L9" s="45" t="s">
        <v>129</v>
      </c>
      <c r="M9" s="53">
        <v>1</v>
      </c>
      <c r="N9" s="437" t="s">
        <v>69</v>
      </c>
      <c r="O9" s="437" t="str">
        <f>IF(H9="","",VLOOKUP(H9,'[1]Procedimientos Publicar'!$C$6:$E$85,3,FALSE))</f>
        <v>SECRETARIA GENERAL</v>
      </c>
      <c r="P9" s="437" t="s">
        <v>72</v>
      </c>
      <c r="Q9" s="42"/>
      <c r="R9" s="42"/>
      <c r="S9" s="42"/>
      <c r="T9" s="48">
        <v>1</v>
      </c>
      <c r="U9" s="42"/>
      <c r="V9" s="50">
        <v>43480</v>
      </c>
      <c r="W9" s="50">
        <v>43661</v>
      </c>
      <c r="X9" s="43">
        <v>43830</v>
      </c>
      <c r="Y9" s="54" t="s">
        <v>144</v>
      </c>
      <c r="Z9" s="42">
        <v>1</v>
      </c>
      <c r="AA9" s="51">
        <f t="shared" si="0"/>
        <v>1</v>
      </c>
      <c r="AB9" s="48">
        <f t="shared" si="4"/>
        <v>1</v>
      </c>
      <c r="AC9" s="8" t="str">
        <f t="shared" si="5"/>
        <v>OK</v>
      </c>
      <c r="AD9" s="69" t="s">
        <v>245</v>
      </c>
      <c r="AF9" s="13" t="str">
        <f t="shared" si="1"/>
        <v>CUMPLIDA</v>
      </c>
      <c r="BG9" s="13" t="str">
        <f t="shared" si="2"/>
        <v>CUMPLIDA</v>
      </c>
      <c r="BI9" s="547" t="str">
        <f t="shared" si="3"/>
        <v>CERRADO</v>
      </c>
    </row>
    <row r="10" spans="1:63" ht="35.1" customHeight="1" x14ac:dyDescent="0.2">
      <c r="A10" s="42"/>
      <c r="B10" s="42"/>
      <c r="C10" s="437" t="s">
        <v>154</v>
      </c>
      <c r="D10" s="42"/>
      <c r="E10" s="598"/>
      <c r="F10" s="42"/>
      <c r="G10" s="42">
        <v>6</v>
      </c>
      <c r="H10" s="475" t="s">
        <v>733</v>
      </c>
      <c r="I10" s="44" t="s">
        <v>83</v>
      </c>
      <c r="J10" s="45" t="s">
        <v>99</v>
      </c>
      <c r="K10" s="45" t="s">
        <v>115</v>
      </c>
      <c r="L10" s="45" t="s">
        <v>130</v>
      </c>
      <c r="M10" s="53">
        <v>1</v>
      </c>
      <c r="N10" s="437" t="s">
        <v>69</v>
      </c>
      <c r="O10" s="437" t="str">
        <f>IF(H10="","",VLOOKUP(H10,'[1]Procedimientos Publicar'!$C$6:$E$85,3,FALSE))</f>
        <v>SECRETARIA GENERAL</v>
      </c>
      <c r="P10" s="437" t="s">
        <v>72</v>
      </c>
      <c r="Q10" s="42"/>
      <c r="R10" s="42"/>
      <c r="S10" s="42"/>
      <c r="T10" s="48">
        <v>1</v>
      </c>
      <c r="U10" s="42"/>
      <c r="V10" s="50">
        <v>43480</v>
      </c>
      <c r="W10" s="468">
        <v>43951</v>
      </c>
      <c r="X10" s="43">
        <v>43830</v>
      </c>
      <c r="Y10" s="56" t="s">
        <v>141</v>
      </c>
      <c r="Z10" s="42">
        <v>0.7</v>
      </c>
      <c r="AA10" s="51">
        <f t="shared" si="0"/>
        <v>0.7</v>
      </c>
      <c r="AB10" s="48">
        <f t="shared" si="4"/>
        <v>0.7</v>
      </c>
      <c r="AC10" s="8" t="str">
        <f t="shared" si="5"/>
        <v>EN TERMINO</v>
      </c>
      <c r="AD10" s="68" t="s">
        <v>244</v>
      </c>
      <c r="AF10" s="13" t="str">
        <f t="shared" si="1"/>
        <v>PENDIENTE</v>
      </c>
      <c r="BG10" s="13" t="str">
        <f t="shared" si="2"/>
        <v>INCUMPLIDA</v>
      </c>
      <c r="BI10" s="547" t="str">
        <f t="shared" si="3"/>
        <v>ABIERTO</v>
      </c>
    </row>
    <row r="11" spans="1:63" ht="35.1" customHeight="1" x14ac:dyDescent="0.2">
      <c r="A11" s="42"/>
      <c r="B11" s="42"/>
      <c r="C11" s="437" t="s">
        <v>154</v>
      </c>
      <c r="D11" s="42"/>
      <c r="E11" s="598"/>
      <c r="F11" s="42"/>
      <c r="G11" s="42">
        <v>7</v>
      </c>
      <c r="H11" s="475" t="s">
        <v>733</v>
      </c>
      <c r="I11" s="44" t="s">
        <v>84</v>
      </c>
      <c r="J11" s="45" t="s">
        <v>100</v>
      </c>
      <c r="K11" s="45" t="s">
        <v>116</v>
      </c>
      <c r="L11" s="45" t="s">
        <v>131</v>
      </c>
      <c r="M11" s="53">
        <v>1</v>
      </c>
      <c r="N11" s="437" t="s">
        <v>69</v>
      </c>
      <c r="O11" s="437" t="str">
        <f>IF(H11="","",VLOOKUP(H11,'[1]Procedimientos Publicar'!$C$6:$E$85,3,FALSE))</f>
        <v>SECRETARIA GENERAL</v>
      </c>
      <c r="P11" s="437" t="s">
        <v>72</v>
      </c>
      <c r="Q11" s="42"/>
      <c r="R11" s="42"/>
      <c r="S11" s="42"/>
      <c r="T11" s="48">
        <v>1</v>
      </c>
      <c r="U11" s="42"/>
      <c r="V11" s="50">
        <v>43480</v>
      </c>
      <c r="W11" s="50">
        <v>43661</v>
      </c>
      <c r="X11" s="43">
        <v>43830</v>
      </c>
      <c r="Y11" s="56" t="s">
        <v>145</v>
      </c>
      <c r="Z11" s="42">
        <v>1</v>
      </c>
      <c r="AA11" s="51">
        <f t="shared" si="0"/>
        <v>1</v>
      </c>
      <c r="AB11" s="48">
        <f t="shared" si="4"/>
        <v>1</v>
      </c>
      <c r="AC11" s="8" t="str">
        <f t="shared" si="5"/>
        <v>OK</v>
      </c>
      <c r="AD11" s="69" t="s">
        <v>245</v>
      </c>
      <c r="AF11" s="13" t="str">
        <f t="shared" si="1"/>
        <v>CUMPLIDA</v>
      </c>
      <c r="BG11" s="13" t="str">
        <f t="shared" si="2"/>
        <v>CUMPLIDA</v>
      </c>
      <c r="BI11" s="547" t="str">
        <f t="shared" si="3"/>
        <v>CERRADO</v>
      </c>
    </row>
    <row r="12" spans="1:63" ht="35.1" customHeight="1" x14ac:dyDescent="0.2">
      <c r="A12" s="42"/>
      <c r="B12" s="42"/>
      <c r="C12" s="437" t="s">
        <v>154</v>
      </c>
      <c r="D12" s="42"/>
      <c r="E12" s="598"/>
      <c r="F12" s="42"/>
      <c r="G12" s="42">
        <v>8</v>
      </c>
      <c r="H12" s="475" t="s">
        <v>733</v>
      </c>
      <c r="I12" s="44" t="s">
        <v>85</v>
      </c>
      <c r="J12" s="45" t="s">
        <v>101</v>
      </c>
      <c r="K12" s="45" t="s">
        <v>117</v>
      </c>
      <c r="L12" s="45" t="s">
        <v>132</v>
      </c>
      <c r="M12" s="53">
        <v>1</v>
      </c>
      <c r="N12" s="437" t="s">
        <v>69</v>
      </c>
      <c r="O12" s="437" t="str">
        <f>IF(H12="","",VLOOKUP(H12,'[1]Procedimientos Publicar'!$C$6:$E$85,3,FALSE))</f>
        <v>SECRETARIA GENERAL</v>
      </c>
      <c r="P12" s="437" t="s">
        <v>72</v>
      </c>
      <c r="Q12" s="42"/>
      <c r="R12" s="42"/>
      <c r="S12" s="42"/>
      <c r="T12" s="48">
        <v>1</v>
      </c>
      <c r="U12" s="42"/>
      <c r="V12" s="50">
        <v>43480</v>
      </c>
      <c r="W12" s="50">
        <v>43661</v>
      </c>
      <c r="X12" s="43">
        <v>43830</v>
      </c>
      <c r="Y12" s="56" t="s">
        <v>142</v>
      </c>
      <c r="Z12" s="42">
        <v>0.5</v>
      </c>
      <c r="AA12" s="51">
        <f t="shared" si="0"/>
        <v>0.5</v>
      </c>
      <c r="AB12" s="48">
        <f t="shared" si="4"/>
        <v>0.5</v>
      </c>
      <c r="AC12" s="8" t="str">
        <f t="shared" si="5"/>
        <v>EN TERMINO</v>
      </c>
      <c r="AD12" s="68" t="s">
        <v>246</v>
      </c>
      <c r="AF12" s="13" t="str">
        <f t="shared" si="1"/>
        <v>PENDIENTE</v>
      </c>
      <c r="BG12" s="13" t="str">
        <f t="shared" si="2"/>
        <v>INCUMPLIDA</v>
      </c>
      <c r="BI12" s="547" t="str">
        <f t="shared" si="3"/>
        <v>ABIERTO</v>
      </c>
    </row>
    <row r="13" spans="1:63" ht="35.1" customHeight="1" x14ac:dyDescent="0.25">
      <c r="A13" s="42"/>
      <c r="B13" s="42"/>
      <c r="C13" s="437" t="s">
        <v>154</v>
      </c>
      <c r="D13" s="42"/>
      <c r="E13" s="598"/>
      <c r="F13" s="42"/>
      <c r="G13" s="42">
        <v>9</v>
      </c>
      <c r="H13" s="475" t="s">
        <v>733</v>
      </c>
      <c r="I13" s="54" t="s">
        <v>86</v>
      </c>
      <c r="J13" s="45" t="s">
        <v>102</v>
      </c>
      <c r="K13" s="45" t="s">
        <v>118</v>
      </c>
      <c r="L13" s="45" t="s">
        <v>133</v>
      </c>
      <c r="M13" s="53">
        <v>1</v>
      </c>
      <c r="N13" s="437" t="s">
        <v>69</v>
      </c>
      <c r="O13" s="437" t="str">
        <f>IF(H13="","",VLOOKUP(H13,'[1]Procedimientos Publicar'!$C$6:$E$85,3,FALSE))</f>
        <v>SECRETARIA GENERAL</v>
      </c>
      <c r="P13" s="437" t="s">
        <v>72</v>
      </c>
      <c r="Q13" s="42"/>
      <c r="R13" s="42"/>
      <c r="S13" s="42"/>
      <c r="T13" s="48">
        <v>1</v>
      </c>
      <c r="U13" s="42"/>
      <c r="V13" s="50">
        <v>43480</v>
      </c>
      <c r="W13" s="468">
        <v>43951</v>
      </c>
      <c r="X13" s="43">
        <v>43830</v>
      </c>
      <c r="Y13" s="54" t="s">
        <v>146</v>
      </c>
      <c r="Z13" s="42">
        <v>0</v>
      </c>
      <c r="AA13" s="51">
        <f t="shared" si="0"/>
        <v>0</v>
      </c>
      <c r="AB13" s="48">
        <f t="shared" si="4"/>
        <v>0</v>
      </c>
      <c r="AC13" s="8" t="str">
        <f t="shared" si="5"/>
        <v>ALERTA</v>
      </c>
      <c r="AD13" s="70" t="s">
        <v>247</v>
      </c>
      <c r="AF13" s="13" t="str">
        <f t="shared" si="1"/>
        <v>INCUMPLIDA</v>
      </c>
      <c r="BG13" s="13" t="str">
        <f t="shared" si="2"/>
        <v>INCUMPLIDA</v>
      </c>
      <c r="BI13" s="547" t="str">
        <f t="shared" si="3"/>
        <v>ABIERTO</v>
      </c>
    </row>
    <row r="14" spans="1:63" ht="35.1" customHeight="1" x14ac:dyDescent="0.2">
      <c r="A14" s="42"/>
      <c r="B14" s="42"/>
      <c r="C14" s="437" t="s">
        <v>154</v>
      </c>
      <c r="D14" s="42"/>
      <c r="E14" s="598"/>
      <c r="F14" s="42"/>
      <c r="G14" s="42">
        <v>10</v>
      </c>
      <c r="H14" s="475" t="s">
        <v>733</v>
      </c>
      <c r="I14" s="44" t="s">
        <v>87</v>
      </c>
      <c r="J14" s="45" t="s">
        <v>102</v>
      </c>
      <c r="K14" s="45" t="s">
        <v>118</v>
      </c>
      <c r="L14" s="45" t="s">
        <v>133</v>
      </c>
      <c r="M14" s="53">
        <v>1</v>
      </c>
      <c r="N14" s="437" t="s">
        <v>69</v>
      </c>
      <c r="O14" s="437" t="str">
        <f>IF(H14="","",VLOOKUP(H14,'[1]Procedimientos Publicar'!$C$6:$E$85,3,FALSE))</f>
        <v>SECRETARIA GENERAL</v>
      </c>
      <c r="P14" s="437" t="s">
        <v>72</v>
      </c>
      <c r="Q14" s="42"/>
      <c r="R14" s="42"/>
      <c r="S14" s="42"/>
      <c r="T14" s="48">
        <v>1</v>
      </c>
      <c r="U14" s="42"/>
      <c r="V14" s="50">
        <v>43480</v>
      </c>
      <c r="W14" s="468">
        <v>43951</v>
      </c>
      <c r="X14" s="43">
        <v>43830</v>
      </c>
      <c r="Y14" s="57"/>
      <c r="Z14" s="42">
        <v>0</v>
      </c>
      <c r="AA14" s="51">
        <f t="shared" si="0"/>
        <v>0</v>
      </c>
      <c r="AB14" s="48">
        <f t="shared" si="4"/>
        <v>0</v>
      </c>
      <c r="AC14" s="8" t="str">
        <f t="shared" si="5"/>
        <v>ALERTA</v>
      </c>
      <c r="AD14" s="70" t="s">
        <v>247</v>
      </c>
      <c r="AF14" s="13" t="str">
        <f t="shared" si="1"/>
        <v>INCUMPLIDA</v>
      </c>
      <c r="BG14" s="13" t="str">
        <f t="shared" si="2"/>
        <v>INCUMPLIDA</v>
      </c>
      <c r="BI14" s="547" t="str">
        <f t="shared" si="3"/>
        <v>ABIERTO</v>
      </c>
    </row>
    <row r="15" spans="1:63" ht="35.1" customHeight="1" x14ac:dyDescent="0.25">
      <c r="A15" s="42"/>
      <c r="B15" s="42"/>
      <c r="C15" s="437" t="s">
        <v>154</v>
      </c>
      <c r="D15" s="42"/>
      <c r="E15" s="598"/>
      <c r="F15" s="42"/>
      <c r="G15" s="42">
        <v>11</v>
      </c>
      <c r="H15" s="475" t="s">
        <v>733</v>
      </c>
      <c r="I15" s="44" t="s">
        <v>88</v>
      </c>
      <c r="J15" s="45" t="s">
        <v>103</v>
      </c>
      <c r="K15" s="45" t="s">
        <v>119</v>
      </c>
      <c r="L15" s="45" t="s">
        <v>134</v>
      </c>
      <c r="M15" s="53">
        <v>1</v>
      </c>
      <c r="N15" s="437" t="s">
        <v>69</v>
      </c>
      <c r="O15" s="437" t="str">
        <f>IF(H15="","",VLOOKUP(H15,'[1]Procedimientos Publicar'!$C$6:$E$85,3,FALSE))</f>
        <v>SECRETARIA GENERAL</v>
      </c>
      <c r="P15" s="437" t="s">
        <v>72</v>
      </c>
      <c r="Q15" s="42"/>
      <c r="R15" s="42"/>
      <c r="S15" s="42"/>
      <c r="T15" s="48">
        <v>1</v>
      </c>
      <c r="U15" s="42"/>
      <c r="V15" s="50">
        <v>43480</v>
      </c>
      <c r="W15" s="50">
        <v>43661</v>
      </c>
      <c r="X15" s="43">
        <v>43830</v>
      </c>
      <c r="Y15" s="54" t="s">
        <v>147</v>
      </c>
      <c r="Z15" s="42">
        <v>0.5</v>
      </c>
      <c r="AA15" s="51">
        <f t="shared" si="0"/>
        <v>0.5</v>
      </c>
      <c r="AB15" s="48">
        <f t="shared" si="4"/>
        <v>0.5</v>
      </c>
      <c r="AC15" s="8" t="str">
        <f t="shared" si="5"/>
        <v>EN TERMINO</v>
      </c>
      <c r="AD15" s="68" t="s">
        <v>248</v>
      </c>
      <c r="AF15" s="13" t="str">
        <f t="shared" si="1"/>
        <v>PENDIENTE</v>
      </c>
      <c r="BG15" s="13" t="str">
        <f t="shared" si="2"/>
        <v>INCUMPLIDA</v>
      </c>
      <c r="BI15" s="547" t="str">
        <f t="shared" si="3"/>
        <v>ABIERTO</v>
      </c>
    </row>
    <row r="16" spans="1:63" ht="35.1" customHeight="1" x14ac:dyDescent="0.25">
      <c r="A16" s="42"/>
      <c r="B16" s="42"/>
      <c r="C16" s="437" t="s">
        <v>154</v>
      </c>
      <c r="D16" s="42"/>
      <c r="E16" s="598"/>
      <c r="F16" s="42"/>
      <c r="G16" s="42">
        <v>12</v>
      </c>
      <c r="H16" s="475" t="s">
        <v>733</v>
      </c>
      <c r="I16" s="52" t="s">
        <v>89</v>
      </c>
      <c r="J16" s="45" t="s">
        <v>104</v>
      </c>
      <c r="K16" s="45" t="s">
        <v>120</v>
      </c>
      <c r="L16" s="45" t="s">
        <v>135</v>
      </c>
      <c r="M16" s="53">
        <v>1</v>
      </c>
      <c r="N16" s="437" t="s">
        <v>69</v>
      </c>
      <c r="O16" s="437" t="str">
        <f>IF(H16="","",VLOOKUP(H16,'[1]Procedimientos Publicar'!$C$6:$E$85,3,FALSE))</f>
        <v>SECRETARIA GENERAL</v>
      </c>
      <c r="P16" s="437" t="s">
        <v>72</v>
      </c>
      <c r="Q16" s="42"/>
      <c r="R16" s="42"/>
      <c r="S16" s="42"/>
      <c r="T16" s="48">
        <v>1</v>
      </c>
      <c r="U16" s="42"/>
      <c r="V16" s="50">
        <v>43480</v>
      </c>
      <c r="W16" s="468">
        <v>43951</v>
      </c>
      <c r="X16" s="43">
        <v>43830</v>
      </c>
      <c r="Y16" s="54" t="s">
        <v>148</v>
      </c>
      <c r="Z16" s="42">
        <v>0</v>
      </c>
      <c r="AA16" s="51">
        <f t="shared" si="0"/>
        <v>0</v>
      </c>
      <c r="AB16" s="48">
        <f t="shared" si="4"/>
        <v>0</v>
      </c>
      <c r="AC16" s="8" t="str">
        <f t="shared" si="5"/>
        <v>ALERTA</v>
      </c>
      <c r="AD16" s="70" t="s">
        <v>247</v>
      </c>
      <c r="AF16" s="13" t="str">
        <f t="shared" si="1"/>
        <v>INCUMPLIDA</v>
      </c>
      <c r="BG16" s="13" t="str">
        <f t="shared" si="2"/>
        <v>INCUMPLIDA</v>
      </c>
      <c r="BI16" s="547" t="str">
        <f t="shared" si="3"/>
        <v>ABIERTO</v>
      </c>
    </row>
    <row r="17" spans="1:61" ht="35.1" customHeight="1" x14ac:dyDescent="0.2">
      <c r="A17" s="42"/>
      <c r="B17" s="42"/>
      <c r="C17" s="437" t="s">
        <v>154</v>
      </c>
      <c r="D17" s="42"/>
      <c r="E17" s="598"/>
      <c r="F17" s="42"/>
      <c r="G17" s="42">
        <v>13</v>
      </c>
      <c r="H17" s="475" t="s">
        <v>733</v>
      </c>
      <c r="I17" s="54" t="s">
        <v>90</v>
      </c>
      <c r="J17" s="45" t="s">
        <v>105</v>
      </c>
      <c r="K17" s="45" t="s">
        <v>121</v>
      </c>
      <c r="L17" s="45" t="s">
        <v>136</v>
      </c>
      <c r="M17" s="53">
        <v>2</v>
      </c>
      <c r="N17" s="437" t="s">
        <v>69</v>
      </c>
      <c r="O17" s="437" t="str">
        <f>IF(H17="","",VLOOKUP(H17,'[1]Procedimientos Publicar'!$C$6:$E$85,3,FALSE))</f>
        <v>SECRETARIA GENERAL</v>
      </c>
      <c r="P17" s="437" t="s">
        <v>72</v>
      </c>
      <c r="Q17" s="42"/>
      <c r="R17" s="42"/>
      <c r="S17" s="42"/>
      <c r="T17" s="48">
        <v>1</v>
      </c>
      <c r="U17" s="42"/>
      <c r="V17" s="50">
        <v>43480</v>
      </c>
      <c r="W17" s="468">
        <v>43951</v>
      </c>
      <c r="X17" s="43">
        <v>43830</v>
      </c>
      <c r="Y17" s="56" t="s">
        <v>141</v>
      </c>
      <c r="Z17" s="42">
        <v>1.4</v>
      </c>
      <c r="AA17" s="51">
        <f t="shared" si="0"/>
        <v>0.7</v>
      </c>
      <c r="AB17" s="48">
        <f t="shared" si="4"/>
        <v>0.7</v>
      </c>
      <c r="AC17" s="8" t="str">
        <f t="shared" si="5"/>
        <v>EN TERMINO</v>
      </c>
      <c r="AD17" s="68" t="s">
        <v>244</v>
      </c>
      <c r="AF17" s="13" t="str">
        <f t="shared" si="1"/>
        <v>PENDIENTE</v>
      </c>
      <c r="BG17" s="13" t="str">
        <f t="shared" si="2"/>
        <v>INCUMPLIDA</v>
      </c>
      <c r="BI17" s="547" t="str">
        <f t="shared" si="3"/>
        <v>ABIERTO</v>
      </c>
    </row>
    <row r="18" spans="1:61" ht="35.1" customHeight="1" x14ac:dyDescent="0.2">
      <c r="A18" s="42"/>
      <c r="B18" s="42"/>
      <c r="C18" s="437" t="s">
        <v>154</v>
      </c>
      <c r="D18" s="42"/>
      <c r="E18" s="598"/>
      <c r="F18" s="42"/>
      <c r="G18" s="42">
        <v>14</v>
      </c>
      <c r="H18" s="475" t="s">
        <v>733</v>
      </c>
      <c r="I18" s="54" t="s">
        <v>91</v>
      </c>
      <c r="J18" s="45" t="s">
        <v>106</v>
      </c>
      <c r="K18" s="45" t="s">
        <v>122</v>
      </c>
      <c r="L18" s="45" t="s">
        <v>137</v>
      </c>
      <c r="M18" s="53">
        <v>1</v>
      </c>
      <c r="N18" s="437" t="s">
        <v>69</v>
      </c>
      <c r="O18" s="437" t="str">
        <f>IF(H18="","",VLOOKUP(H18,'[1]Procedimientos Publicar'!$C$6:$E$85,3,FALSE))</f>
        <v>SECRETARIA GENERAL</v>
      </c>
      <c r="P18" s="437" t="s">
        <v>72</v>
      </c>
      <c r="Q18" s="42"/>
      <c r="R18" s="42"/>
      <c r="S18" s="42"/>
      <c r="T18" s="48">
        <v>1</v>
      </c>
      <c r="U18" s="42"/>
      <c r="V18" s="50">
        <v>43480</v>
      </c>
      <c r="W18" s="468">
        <v>43951</v>
      </c>
      <c r="X18" s="43">
        <v>43830</v>
      </c>
      <c r="Y18" s="56" t="s">
        <v>149</v>
      </c>
      <c r="Z18" s="42">
        <v>0.7</v>
      </c>
      <c r="AA18" s="51">
        <f t="shared" si="0"/>
        <v>0.7</v>
      </c>
      <c r="AB18" s="48">
        <f t="shared" si="4"/>
        <v>0.7</v>
      </c>
      <c r="AC18" s="8" t="str">
        <f t="shared" si="5"/>
        <v>EN TERMINO</v>
      </c>
      <c r="AD18" s="68" t="s">
        <v>244</v>
      </c>
      <c r="AF18" s="13" t="str">
        <f t="shared" si="1"/>
        <v>PENDIENTE</v>
      </c>
      <c r="BG18" s="13" t="str">
        <f t="shared" si="2"/>
        <v>INCUMPLIDA</v>
      </c>
      <c r="BI18" s="547" t="str">
        <f t="shared" si="3"/>
        <v>ABIERTO</v>
      </c>
    </row>
    <row r="19" spans="1:61" ht="35.1" customHeight="1" x14ac:dyDescent="0.2">
      <c r="A19" s="42"/>
      <c r="B19" s="42"/>
      <c r="C19" s="437" t="s">
        <v>154</v>
      </c>
      <c r="D19" s="42"/>
      <c r="E19" s="598"/>
      <c r="F19" s="42"/>
      <c r="G19" s="42">
        <v>15</v>
      </c>
      <c r="H19" s="475" t="s">
        <v>733</v>
      </c>
      <c r="I19" s="54" t="s">
        <v>94</v>
      </c>
      <c r="J19" s="45" t="s">
        <v>107</v>
      </c>
      <c r="K19" s="45" t="s">
        <v>123</v>
      </c>
      <c r="L19" s="45" t="s">
        <v>138</v>
      </c>
      <c r="M19" s="53">
        <v>1</v>
      </c>
      <c r="N19" s="437" t="s">
        <v>69</v>
      </c>
      <c r="O19" s="437" t="str">
        <f>IF(H19="","",VLOOKUP(H19,'[1]Procedimientos Publicar'!$C$6:$E$85,3,FALSE))</f>
        <v>SECRETARIA GENERAL</v>
      </c>
      <c r="P19" s="437" t="s">
        <v>72</v>
      </c>
      <c r="Q19" s="42"/>
      <c r="R19" s="42"/>
      <c r="S19" s="42"/>
      <c r="T19" s="48">
        <v>1</v>
      </c>
      <c r="U19" s="42"/>
      <c r="V19" s="50">
        <v>43480</v>
      </c>
      <c r="W19" s="50">
        <v>43661</v>
      </c>
      <c r="X19" s="43">
        <v>43830</v>
      </c>
      <c r="Y19" s="56" t="s">
        <v>150</v>
      </c>
      <c r="Z19" s="42">
        <v>1</v>
      </c>
      <c r="AA19" s="51">
        <f t="shared" si="0"/>
        <v>1</v>
      </c>
      <c r="AB19" s="48">
        <f t="shared" si="4"/>
        <v>1</v>
      </c>
      <c r="AC19" s="8" t="str">
        <f t="shared" si="5"/>
        <v>OK</v>
      </c>
      <c r="AD19" s="69" t="s">
        <v>245</v>
      </c>
      <c r="AF19" s="13" t="str">
        <f t="shared" si="1"/>
        <v>CUMPLIDA</v>
      </c>
      <c r="BG19" s="13" t="str">
        <f t="shared" si="2"/>
        <v>CUMPLIDA</v>
      </c>
      <c r="BI19" s="547" t="str">
        <f t="shared" si="3"/>
        <v>CERRADO</v>
      </c>
    </row>
    <row r="20" spans="1:61" ht="35.1" customHeight="1" x14ac:dyDescent="0.2">
      <c r="A20" s="42"/>
      <c r="B20" s="42"/>
      <c r="C20" s="437" t="s">
        <v>154</v>
      </c>
      <c r="D20" s="42"/>
      <c r="E20" s="598"/>
      <c r="F20" s="42"/>
      <c r="G20" s="42">
        <v>16</v>
      </c>
      <c r="H20" s="475" t="s">
        <v>733</v>
      </c>
      <c r="I20" s="54" t="s">
        <v>92</v>
      </c>
      <c r="J20" s="45" t="s">
        <v>108</v>
      </c>
      <c r="K20" s="45" t="s">
        <v>124</v>
      </c>
      <c r="L20" s="45" t="s">
        <v>139</v>
      </c>
      <c r="M20" s="53">
        <v>1</v>
      </c>
      <c r="N20" s="437" t="s">
        <v>69</v>
      </c>
      <c r="O20" s="437" t="str">
        <f>IF(H20="","",VLOOKUP(H20,'[1]Procedimientos Publicar'!$C$6:$E$85,3,FALSE))</f>
        <v>SECRETARIA GENERAL</v>
      </c>
      <c r="P20" s="437" t="s">
        <v>72</v>
      </c>
      <c r="Q20" s="42"/>
      <c r="R20" s="42"/>
      <c r="S20" s="42"/>
      <c r="T20" s="48">
        <v>1</v>
      </c>
      <c r="U20" s="42"/>
      <c r="V20" s="50">
        <v>43480</v>
      </c>
      <c r="W20" s="468">
        <v>43951</v>
      </c>
      <c r="X20" s="43">
        <v>43830</v>
      </c>
      <c r="Y20" s="56" t="s">
        <v>151</v>
      </c>
      <c r="Z20" s="42">
        <v>0</v>
      </c>
      <c r="AA20" s="51">
        <f t="shared" si="0"/>
        <v>0</v>
      </c>
      <c r="AB20" s="48">
        <f t="shared" si="4"/>
        <v>0</v>
      </c>
      <c r="AC20" s="8" t="str">
        <f t="shared" si="5"/>
        <v>ALERTA</v>
      </c>
      <c r="AD20" s="70" t="s">
        <v>247</v>
      </c>
      <c r="AF20" s="13" t="str">
        <f t="shared" si="1"/>
        <v>INCUMPLIDA</v>
      </c>
      <c r="BG20" s="13" t="str">
        <f t="shared" si="2"/>
        <v>INCUMPLIDA</v>
      </c>
      <c r="BI20" s="547" t="str">
        <f t="shared" si="3"/>
        <v>ABIERTO</v>
      </c>
    </row>
    <row r="21" spans="1:61" ht="35.1" customHeight="1" x14ac:dyDescent="0.25">
      <c r="A21" s="42"/>
      <c r="B21" s="42"/>
      <c r="C21" s="437" t="s">
        <v>154</v>
      </c>
      <c r="D21" s="42"/>
      <c r="E21" s="598"/>
      <c r="F21" s="42"/>
      <c r="G21" s="42">
        <v>17</v>
      </c>
      <c r="H21" s="475" t="s">
        <v>733</v>
      </c>
      <c r="I21" s="54" t="s">
        <v>93</v>
      </c>
      <c r="J21" s="45" t="s">
        <v>109</v>
      </c>
      <c r="K21" s="45" t="s">
        <v>125</v>
      </c>
      <c r="L21" s="55" t="s">
        <v>140</v>
      </c>
      <c r="M21" s="53">
        <v>1</v>
      </c>
      <c r="N21" s="437" t="s">
        <v>69</v>
      </c>
      <c r="O21" s="437" t="str">
        <f>IF(H21="","",VLOOKUP(H21,'[1]Procedimientos Publicar'!$C$6:$E$85,3,FALSE))</f>
        <v>SECRETARIA GENERAL</v>
      </c>
      <c r="P21" s="437" t="s">
        <v>72</v>
      </c>
      <c r="Q21" s="42"/>
      <c r="R21" s="42"/>
      <c r="S21" s="42"/>
      <c r="T21" s="48">
        <v>1</v>
      </c>
      <c r="U21" s="42"/>
      <c r="V21" s="50">
        <v>43480</v>
      </c>
      <c r="W21" s="50">
        <v>43661</v>
      </c>
      <c r="X21" s="43">
        <v>43830</v>
      </c>
      <c r="Y21" s="58" t="s">
        <v>152</v>
      </c>
      <c r="Z21" s="42">
        <v>1</v>
      </c>
      <c r="AA21" s="51">
        <f t="shared" si="0"/>
        <v>1</v>
      </c>
      <c r="AB21" s="48">
        <f t="shared" si="4"/>
        <v>1</v>
      </c>
      <c r="AC21" s="8" t="str">
        <f t="shared" si="5"/>
        <v>OK</v>
      </c>
      <c r="AD21" s="69" t="s">
        <v>245</v>
      </c>
      <c r="AF21" s="13" t="str">
        <f t="shared" si="1"/>
        <v>CUMPLIDA</v>
      </c>
      <c r="BG21" s="13" t="str">
        <f t="shared" si="2"/>
        <v>CUMPLIDA</v>
      </c>
      <c r="BI21" s="547" t="str">
        <f t="shared" si="3"/>
        <v>CERRADO</v>
      </c>
    </row>
    <row r="22" spans="1:61" ht="35.1" customHeight="1" x14ac:dyDescent="0.25">
      <c r="A22" s="72"/>
      <c r="B22" s="72"/>
      <c r="C22" s="439" t="s">
        <v>154</v>
      </c>
      <c r="D22" s="72"/>
      <c r="E22" s="599" t="s">
        <v>167</v>
      </c>
      <c r="F22" s="72"/>
      <c r="G22" s="72">
        <v>1</v>
      </c>
      <c r="H22" s="439" t="s">
        <v>728</v>
      </c>
      <c r="I22" s="73" t="s">
        <v>169</v>
      </c>
      <c r="J22" s="74" t="s">
        <v>175</v>
      </c>
      <c r="K22" s="75" t="s">
        <v>180</v>
      </c>
      <c r="L22" s="76" t="s">
        <v>186</v>
      </c>
      <c r="M22" s="77">
        <v>1</v>
      </c>
      <c r="N22" s="439" t="s">
        <v>69</v>
      </c>
      <c r="O22" s="439" t="str">
        <f>IF(H22="","",VLOOKUP(H22,'[1]Procedimientos Publicar'!$C$6:$E$85,3,FALSE))</f>
        <v>SECRETARIA GENERAL</v>
      </c>
      <c r="P22" s="439" t="s">
        <v>168</v>
      </c>
      <c r="Q22" s="72"/>
      <c r="R22" s="72"/>
      <c r="S22" s="75"/>
      <c r="T22" s="78">
        <v>1</v>
      </c>
      <c r="U22" s="72"/>
      <c r="V22" s="79">
        <v>43466</v>
      </c>
      <c r="W22" s="79">
        <v>43830</v>
      </c>
      <c r="X22" s="80">
        <v>43830</v>
      </c>
      <c r="Y22" s="19" t="s">
        <v>193</v>
      </c>
      <c r="Z22" s="87">
        <v>0.95</v>
      </c>
      <c r="AA22" s="88">
        <f t="shared" si="0"/>
        <v>0.95</v>
      </c>
      <c r="AB22" s="87">
        <f t="shared" ref="AB22:AB27" si="6">(IF(OR($T22="",AA22=""),"",IF(OR($T22=0,AA22=0),0,IF((AA22*100%)/$T22&gt;100%,100%,(AA22*100%)/$T22))))</f>
        <v>0.95</v>
      </c>
      <c r="AC22" s="8" t="str">
        <f t="shared" ref="AC22:AC27" si="7">IF(Z22="","",IF(AB22&lt;100%, IF(AB22&lt;25%, "ALERTA","EN TERMINO"), IF(AB22=100%, "OK", "EN TERMINO")))</f>
        <v>EN TERMINO</v>
      </c>
      <c r="AD22" s="103" t="s">
        <v>250</v>
      </c>
      <c r="AF22" s="13" t="str">
        <f t="shared" si="1"/>
        <v>PENDIENTE</v>
      </c>
      <c r="BG22" s="13" t="str">
        <f t="shared" si="2"/>
        <v>INCUMPLIDA</v>
      </c>
      <c r="BI22" s="547" t="str">
        <f t="shared" si="3"/>
        <v>ABIERTO</v>
      </c>
    </row>
    <row r="23" spans="1:61" ht="35.1" customHeight="1" x14ac:dyDescent="0.25">
      <c r="A23" s="72"/>
      <c r="B23" s="72"/>
      <c r="C23" s="439" t="s">
        <v>154</v>
      </c>
      <c r="D23" s="72"/>
      <c r="E23" s="599"/>
      <c r="F23" s="72"/>
      <c r="G23" s="72">
        <v>2</v>
      </c>
      <c r="H23" s="439" t="s">
        <v>728</v>
      </c>
      <c r="I23" s="73" t="s">
        <v>170</v>
      </c>
      <c r="J23" s="74" t="s">
        <v>176</v>
      </c>
      <c r="K23" s="76" t="s">
        <v>181</v>
      </c>
      <c r="L23" s="81" t="s">
        <v>187</v>
      </c>
      <c r="M23" s="82">
        <v>1</v>
      </c>
      <c r="N23" s="439" t="s">
        <v>69</v>
      </c>
      <c r="O23" s="439" t="str">
        <f>IF(H23="","",VLOOKUP(H23,'[1]Procedimientos Publicar'!$C$6:$E$85,3,FALSE))</f>
        <v>SECRETARIA GENERAL</v>
      </c>
      <c r="P23" s="439" t="s">
        <v>168</v>
      </c>
      <c r="Q23" s="72"/>
      <c r="R23" s="72"/>
      <c r="S23" s="76"/>
      <c r="T23" s="78">
        <v>1</v>
      </c>
      <c r="U23" s="72"/>
      <c r="V23" s="79">
        <v>43466</v>
      </c>
      <c r="W23" s="79">
        <v>43830</v>
      </c>
      <c r="X23" s="80">
        <v>43830</v>
      </c>
      <c r="Y23" s="19" t="s">
        <v>194</v>
      </c>
      <c r="Z23" s="72">
        <v>1</v>
      </c>
      <c r="AA23" s="88">
        <f t="shared" si="0"/>
        <v>1</v>
      </c>
      <c r="AB23" s="87">
        <f t="shared" si="6"/>
        <v>1</v>
      </c>
      <c r="AC23" s="8" t="str">
        <f t="shared" si="7"/>
        <v>OK</v>
      </c>
      <c r="AD23" s="104" t="s">
        <v>251</v>
      </c>
      <c r="AF23" s="13" t="str">
        <f t="shared" si="1"/>
        <v>CUMPLIDA</v>
      </c>
      <c r="BG23" s="13" t="str">
        <f t="shared" si="2"/>
        <v>CUMPLIDA</v>
      </c>
      <c r="BI23" s="547" t="str">
        <f t="shared" si="3"/>
        <v>CERRADO</v>
      </c>
    </row>
    <row r="24" spans="1:61" ht="35.1" customHeight="1" x14ac:dyDescent="0.25">
      <c r="A24" s="72"/>
      <c r="B24" s="72"/>
      <c r="C24" s="439" t="s">
        <v>154</v>
      </c>
      <c r="D24" s="72"/>
      <c r="E24" s="599"/>
      <c r="F24" s="72"/>
      <c r="G24" s="72">
        <v>3</v>
      </c>
      <c r="H24" s="439" t="s">
        <v>728</v>
      </c>
      <c r="I24" s="73" t="s">
        <v>171</v>
      </c>
      <c r="J24" s="74" t="s">
        <v>177</v>
      </c>
      <c r="K24" s="81" t="s">
        <v>182</v>
      </c>
      <c r="L24" s="81" t="s">
        <v>188</v>
      </c>
      <c r="M24" s="82">
        <v>1</v>
      </c>
      <c r="N24" s="439" t="s">
        <v>69</v>
      </c>
      <c r="O24" s="439" t="str">
        <f>IF(H24="","",VLOOKUP(H24,'[1]Procedimientos Publicar'!$C$6:$E$85,3,FALSE))</f>
        <v>SECRETARIA GENERAL</v>
      </c>
      <c r="P24" s="439" t="s">
        <v>168</v>
      </c>
      <c r="Q24" s="72"/>
      <c r="R24" s="72"/>
      <c r="S24" s="81"/>
      <c r="T24" s="78">
        <v>1</v>
      </c>
      <c r="U24" s="72"/>
      <c r="V24" s="79">
        <v>43466</v>
      </c>
      <c r="W24" s="79" t="s">
        <v>192</v>
      </c>
      <c r="X24" s="80">
        <v>43830</v>
      </c>
      <c r="Y24" s="19" t="s">
        <v>194</v>
      </c>
      <c r="Z24" s="72">
        <v>1</v>
      </c>
      <c r="AA24" s="88">
        <f t="shared" si="0"/>
        <v>1</v>
      </c>
      <c r="AB24" s="87">
        <f t="shared" si="6"/>
        <v>1</v>
      </c>
      <c r="AC24" s="8" t="str">
        <f t="shared" si="7"/>
        <v>OK</v>
      </c>
      <c r="AD24" s="104" t="s">
        <v>251</v>
      </c>
      <c r="AF24" s="13" t="str">
        <f t="shared" si="1"/>
        <v>CUMPLIDA</v>
      </c>
      <c r="BG24" s="13" t="str">
        <f t="shared" si="2"/>
        <v>CUMPLIDA</v>
      </c>
      <c r="BI24" s="547" t="str">
        <f t="shared" si="3"/>
        <v>CERRADO</v>
      </c>
    </row>
    <row r="25" spans="1:61" ht="35.1" customHeight="1" x14ac:dyDescent="0.25">
      <c r="A25" s="72"/>
      <c r="B25" s="72"/>
      <c r="C25" s="439" t="s">
        <v>154</v>
      </c>
      <c r="D25" s="72"/>
      <c r="E25" s="599"/>
      <c r="F25" s="72"/>
      <c r="G25" s="72">
        <v>4</v>
      </c>
      <c r="H25" s="439" t="s">
        <v>728</v>
      </c>
      <c r="I25" s="73" t="s">
        <v>172</v>
      </c>
      <c r="J25" s="74" t="s">
        <v>178</v>
      </c>
      <c r="K25" s="81" t="s">
        <v>183</v>
      </c>
      <c r="L25" s="81" t="s">
        <v>189</v>
      </c>
      <c r="M25" s="82">
        <v>1</v>
      </c>
      <c r="N25" s="439" t="s">
        <v>69</v>
      </c>
      <c r="O25" s="439" t="str">
        <f>IF(H25="","",VLOOKUP(H25,'[1]Procedimientos Publicar'!$C$6:$E$85,3,FALSE))</f>
        <v>SECRETARIA GENERAL</v>
      </c>
      <c r="P25" s="439" t="s">
        <v>168</v>
      </c>
      <c r="Q25" s="72"/>
      <c r="R25" s="72"/>
      <c r="S25" s="81"/>
      <c r="T25" s="78">
        <v>1</v>
      </c>
      <c r="U25" s="72"/>
      <c r="V25" s="79">
        <v>43344</v>
      </c>
      <c r="W25" s="79">
        <v>43830</v>
      </c>
      <c r="X25" s="80">
        <v>43830</v>
      </c>
      <c r="Y25" s="19" t="s">
        <v>195</v>
      </c>
      <c r="Z25" s="72">
        <v>1</v>
      </c>
      <c r="AA25" s="88">
        <f t="shared" si="0"/>
        <v>1</v>
      </c>
      <c r="AB25" s="87">
        <f t="shared" si="6"/>
        <v>1</v>
      </c>
      <c r="AC25" s="8" t="str">
        <f t="shared" si="7"/>
        <v>OK</v>
      </c>
      <c r="AD25" s="104" t="s">
        <v>251</v>
      </c>
      <c r="AF25" s="13" t="str">
        <f t="shared" si="1"/>
        <v>CUMPLIDA</v>
      </c>
      <c r="BG25" s="13" t="str">
        <f t="shared" si="2"/>
        <v>CUMPLIDA</v>
      </c>
      <c r="BI25" s="547" t="str">
        <f t="shared" si="3"/>
        <v>CERRADO</v>
      </c>
    </row>
    <row r="26" spans="1:61" ht="35.1" customHeight="1" x14ac:dyDescent="0.25">
      <c r="A26" s="72"/>
      <c r="B26" s="72"/>
      <c r="C26" s="439" t="s">
        <v>154</v>
      </c>
      <c r="D26" s="72"/>
      <c r="E26" s="599"/>
      <c r="F26" s="72"/>
      <c r="G26" s="72">
        <v>5</v>
      </c>
      <c r="H26" s="439" t="s">
        <v>728</v>
      </c>
      <c r="I26" s="73" t="s">
        <v>173</v>
      </c>
      <c r="J26" s="74" t="s">
        <v>179</v>
      </c>
      <c r="K26" s="76" t="s">
        <v>184</v>
      </c>
      <c r="L26" s="81" t="s">
        <v>190</v>
      </c>
      <c r="M26" s="83">
        <v>4</v>
      </c>
      <c r="N26" s="439" t="s">
        <v>69</v>
      </c>
      <c r="O26" s="439" t="str">
        <f>IF(H26="","",VLOOKUP(H26,'[1]Procedimientos Publicar'!$C$6:$E$85,3,FALSE))</f>
        <v>SECRETARIA GENERAL</v>
      </c>
      <c r="P26" s="439" t="s">
        <v>168</v>
      </c>
      <c r="Q26" s="72"/>
      <c r="R26" s="72"/>
      <c r="S26" s="81"/>
      <c r="T26" s="78">
        <v>1</v>
      </c>
      <c r="U26" s="72"/>
      <c r="V26" s="79">
        <v>43466</v>
      </c>
      <c r="W26" s="79">
        <v>43830</v>
      </c>
      <c r="X26" s="80">
        <v>43830</v>
      </c>
      <c r="Y26" s="19" t="s">
        <v>196</v>
      </c>
      <c r="Z26" s="72">
        <v>4</v>
      </c>
      <c r="AA26" s="88">
        <f t="shared" si="0"/>
        <v>1</v>
      </c>
      <c r="AB26" s="87">
        <f t="shared" si="6"/>
        <v>1</v>
      </c>
      <c r="AC26" s="8" t="str">
        <f t="shared" si="7"/>
        <v>OK</v>
      </c>
      <c r="AD26" s="104" t="s">
        <v>251</v>
      </c>
      <c r="AF26" s="13" t="str">
        <f t="shared" si="1"/>
        <v>CUMPLIDA</v>
      </c>
      <c r="BG26" s="13" t="str">
        <f t="shared" si="2"/>
        <v>CUMPLIDA</v>
      </c>
      <c r="BI26" s="547" t="str">
        <f t="shared" si="3"/>
        <v>CERRADO</v>
      </c>
    </row>
    <row r="27" spans="1:61" ht="35.1" customHeight="1" x14ac:dyDescent="0.25">
      <c r="A27" s="72"/>
      <c r="B27" s="72"/>
      <c r="C27" s="439" t="s">
        <v>154</v>
      </c>
      <c r="D27" s="72"/>
      <c r="E27" s="599"/>
      <c r="F27" s="72"/>
      <c r="G27" s="72">
        <v>6</v>
      </c>
      <c r="H27" s="439" t="s">
        <v>728</v>
      </c>
      <c r="I27" s="73" t="s">
        <v>174</v>
      </c>
      <c r="J27" s="84"/>
      <c r="K27" s="76" t="s">
        <v>185</v>
      </c>
      <c r="L27" s="81" t="s">
        <v>191</v>
      </c>
      <c r="M27" s="83">
        <v>1</v>
      </c>
      <c r="N27" s="439" t="s">
        <v>69</v>
      </c>
      <c r="O27" s="439" t="str">
        <f>IF(H27="","",VLOOKUP(H27,'[1]Procedimientos Publicar'!$C$6:$E$85,3,FALSE))</f>
        <v>SECRETARIA GENERAL</v>
      </c>
      <c r="P27" s="439" t="s">
        <v>168</v>
      </c>
      <c r="Q27" s="72"/>
      <c r="R27" s="72"/>
      <c r="S27" s="81"/>
      <c r="T27" s="78">
        <v>1</v>
      </c>
      <c r="U27" s="72"/>
      <c r="V27" s="79">
        <v>43466</v>
      </c>
      <c r="W27" s="79">
        <v>43830</v>
      </c>
      <c r="X27" s="80">
        <v>43830</v>
      </c>
      <c r="Y27" s="19" t="s">
        <v>197</v>
      </c>
      <c r="Z27" s="72">
        <v>1</v>
      </c>
      <c r="AA27" s="88">
        <f t="shared" si="0"/>
        <v>1</v>
      </c>
      <c r="AB27" s="87">
        <f t="shared" si="6"/>
        <v>1</v>
      </c>
      <c r="AC27" s="8" t="str">
        <f t="shared" si="7"/>
        <v>OK</v>
      </c>
      <c r="AD27" s="104" t="s">
        <v>251</v>
      </c>
      <c r="AF27" s="13" t="str">
        <f t="shared" si="1"/>
        <v>CUMPLIDA</v>
      </c>
      <c r="BG27" s="13" t="str">
        <f t="shared" si="2"/>
        <v>CUMPLIDA</v>
      </c>
      <c r="BI27" s="547" t="str">
        <f t="shared" si="3"/>
        <v>CERRADO</v>
      </c>
    </row>
    <row r="28" spans="1:61" ht="35.1" customHeight="1" x14ac:dyDescent="0.25">
      <c r="A28" s="85"/>
      <c r="B28" s="85"/>
      <c r="C28" s="440" t="s">
        <v>154</v>
      </c>
      <c r="D28" s="85"/>
      <c r="E28" s="600" t="s">
        <v>213</v>
      </c>
      <c r="F28" s="85"/>
      <c r="G28" s="85">
        <v>1</v>
      </c>
      <c r="H28" s="476" t="s">
        <v>734</v>
      </c>
      <c r="I28" s="89" t="s">
        <v>198</v>
      </c>
      <c r="J28" s="89" t="s">
        <v>214</v>
      </c>
      <c r="K28" s="23" t="s">
        <v>721</v>
      </c>
      <c r="L28" s="23" t="s">
        <v>226</v>
      </c>
      <c r="M28" s="24">
        <v>1</v>
      </c>
      <c r="N28" s="440" t="s">
        <v>69</v>
      </c>
      <c r="O28" s="440" t="str">
        <f>IF(H28="","",VLOOKUP(H28,'[1]Procedimientos Publicar'!$C$6:$E$85,3,FALSE))</f>
        <v>SECRETARIA GENERAL</v>
      </c>
      <c r="P28" s="440" t="s">
        <v>168</v>
      </c>
      <c r="Q28" s="85"/>
      <c r="R28" s="85"/>
      <c r="S28" s="92"/>
      <c r="T28" s="95">
        <v>1</v>
      </c>
      <c r="U28" s="85"/>
      <c r="V28" s="25">
        <v>43831</v>
      </c>
      <c r="W28" s="25">
        <v>44196</v>
      </c>
      <c r="X28" s="96">
        <v>43830</v>
      </c>
      <c r="Y28" s="26" t="s">
        <v>237</v>
      </c>
      <c r="Z28" s="85">
        <v>0.5</v>
      </c>
      <c r="AA28" s="97">
        <f t="shared" si="0"/>
        <v>0.5</v>
      </c>
      <c r="AB28" s="98">
        <f t="shared" ref="AB28:AB42" si="8">(IF(OR($T28="",AA28=""),"",IF(OR($T28=0,AA28=0),0,IF((AA28*100%)/$T28&gt;100%,100%,(AA28*100%)/$T28))))</f>
        <v>0.5</v>
      </c>
      <c r="AC28" s="8" t="str">
        <f t="shared" ref="AC28:AC42" si="9">IF(Z28="","",IF(AB28&lt;100%, IF(AB28&lt;25%, "ALERTA","EN TERMINO"), IF(AB28=100%, "OK", "EN TERMINO")))</f>
        <v>EN TERMINO</v>
      </c>
      <c r="AD28" s="103" t="s">
        <v>252</v>
      </c>
      <c r="AF28" s="13" t="str">
        <f t="shared" si="1"/>
        <v>PENDIENTE</v>
      </c>
      <c r="BG28" s="13" t="str">
        <f t="shared" si="2"/>
        <v>INCUMPLIDA</v>
      </c>
      <c r="BI28" s="547" t="str">
        <f t="shared" si="3"/>
        <v>ABIERTO</v>
      </c>
    </row>
    <row r="29" spans="1:61" ht="35.1" customHeight="1" x14ac:dyDescent="0.2">
      <c r="A29" s="85"/>
      <c r="B29" s="85"/>
      <c r="C29" s="440" t="s">
        <v>154</v>
      </c>
      <c r="D29" s="85"/>
      <c r="E29" s="600"/>
      <c r="F29" s="85"/>
      <c r="G29" s="85">
        <v>2</v>
      </c>
      <c r="H29" s="476" t="s">
        <v>734</v>
      </c>
      <c r="I29" s="89" t="s">
        <v>199</v>
      </c>
      <c r="J29" s="93" t="s">
        <v>215</v>
      </c>
      <c r="K29" s="92" t="s">
        <v>722</v>
      </c>
      <c r="L29" s="23" t="s">
        <v>227</v>
      </c>
      <c r="M29" s="24">
        <v>1</v>
      </c>
      <c r="N29" s="440" t="s">
        <v>69</v>
      </c>
      <c r="O29" s="440" t="str">
        <f>IF(H29="","",VLOOKUP(H29,'[1]Procedimientos Publicar'!$C$6:$E$85,3,FALSE))</f>
        <v>SECRETARIA GENERAL</v>
      </c>
      <c r="P29" s="440" t="s">
        <v>168</v>
      </c>
      <c r="Q29" s="85"/>
      <c r="R29" s="85"/>
      <c r="S29" s="92"/>
      <c r="T29" s="95">
        <v>1</v>
      </c>
      <c r="U29" s="85"/>
      <c r="V29" s="25">
        <v>43831</v>
      </c>
      <c r="W29" s="25">
        <v>44012</v>
      </c>
      <c r="X29" s="96">
        <v>43830</v>
      </c>
      <c r="Y29" s="67"/>
      <c r="Z29" s="85"/>
      <c r="AA29" s="97" t="str">
        <f t="shared" si="0"/>
        <v/>
      </c>
      <c r="AB29" s="98" t="str">
        <f t="shared" si="8"/>
        <v/>
      </c>
      <c r="AC29" s="8" t="str">
        <f t="shared" si="9"/>
        <v/>
      </c>
      <c r="AD29" s="105"/>
      <c r="AF29" s="13" t="str">
        <f t="shared" si="1"/>
        <v>PENDIENTE</v>
      </c>
      <c r="BG29" s="13" t="str">
        <f t="shared" si="2"/>
        <v>INCUMPLIDA</v>
      </c>
      <c r="BI29" s="547" t="str">
        <f t="shared" si="3"/>
        <v>ABIERTO</v>
      </c>
    </row>
    <row r="30" spans="1:61" ht="35.1" customHeight="1" x14ac:dyDescent="0.2">
      <c r="A30" s="85"/>
      <c r="B30" s="85"/>
      <c r="C30" s="440" t="s">
        <v>154</v>
      </c>
      <c r="D30" s="85"/>
      <c r="E30" s="600"/>
      <c r="F30" s="85"/>
      <c r="G30" s="85">
        <v>3</v>
      </c>
      <c r="H30" s="476" t="s">
        <v>734</v>
      </c>
      <c r="I30" s="89" t="s">
        <v>200</v>
      </c>
      <c r="J30" s="93" t="s">
        <v>216</v>
      </c>
      <c r="K30" s="23" t="s">
        <v>723</v>
      </c>
      <c r="L30" s="23" t="s">
        <v>228</v>
      </c>
      <c r="M30" s="24"/>
      <c r="N30" s="440" t="s">
        <v>69</v>
      </c>
      <c r="O30" s="440" t="str">
        <f>IF(H30="","",VLOOKUP(H30,'[1]Procedimientos Publicar'!$C$6:$E$85,3,FALSE))</f>
        <v>SECRETARIA GENERAL</v>
      </c>
      <c r="P30" s="440" t="s">
        <v>168</v>
      </c>
      <c r="Q30" s="85"/>
      <c r="R30" s="85"/>
      <c r="S30" s="92"/>
      <c r="T30" s="95">
        <v>1</v>
      </c>
      <c r="U30" s="85"/>
      <c r="V30" s="25">
        <v>43831</v>
      </c>
      <c r="W30" s="25" t="s">
        <v>236</v>
      </c>
      <c r="X30" s="96">
        <v>43830</v>
      </c>
      <c r="Y30" s="67"/>
      <c r="Z30" s="85"/>
      <c r="AA30" s="97" t="str">
        <f t="shared" si="0"/>
        <v/>
      </c>
      <c r="AB30" s="98" t="str">
        <f t="shared" si="8"/>
        <v/>
      </c>
      <c r="AC30" s="8" t="str">
        <f>IF(Z30="","",IF(AB30&lt;100%, IF(AB30&lt;25%, "ALERTA","EN TERMINO"), IF(AB30=100%, "OK", "EN TERMINO")))</f>
        <v/>
      </c>
      <c r="AD30" s="105"/>
      <c r="AF30" s="13" t="str">
        <f t="shared" si="1"/>
        <v>PENDIENTE</v>
      </c>
      <c r="BG30" s="13" t="str">
        <f t="shared" si="2"/>
        <v>INCUMPLIDA</v>
      </c>
      <c r="BI30" s="547" t="str">
        <f t="shared" si="3"/>
        <v>ABIERTO</v>
      </c>
    </row>
    <row r="31" spans="1:61" ht="35.1" customHeight="1" x14ac:dyDescent="0.25">
      <c r="A31" s="85"/>
      <c r="B31" s="85"/>
      <c r="C31" s="440" t="s">
        <v>154</v>
      </c>
      <c r="D31" s="85"/>
      <c r="E31" s="600"/>
      <c r="F31" s="85"/>
      <c r="G31" s="85">
        <v>4</v>
      </c>
      <c r="H31" s="476" t="s">
        <v>734</v>
      </c>
      <c r="I31" s="89" t="s">
        <v>201</v>
      </c>
      <c r="J31" s="89" t="s">
        <v>217</v>
      </c>
      <c r="K31" s="23" t="s">
        <v>223</v>
      </c>
      <c r="L31" s="23" t="s">
        <v>229</v>
      </c>
      <c r="M31" s="24">
        <v>1</v>
      </c>
      <c r="N31" s="440" t="s">
        <v>69</v>
      </c>
      <c r="O31" s="440" t="str">
        <f>IF(H31="","",VLOOKUP(H31,'[1]Procedimientos Publicar'!$C$6:$E$85,3,FALSE))</f>
        <v>SECRETARIA GENERAL</v>
      </c>
      <c r="P31" s="440" t="s">
        <v>168</v>
      </c>
      <c r="Q31" s="85"/>
      <c r="R31" s="85"/>
      <c r="S31" s="92"/>
      <c r="T31" s="95">
        <v>1</v>
      </c>
      <c r="U31" s="85"/>
      <c r="V31" s="25">
        <v>43617</v>
      </c>
      <c r="W31" s="25">
        <v>43830</v>
      </c>
      <c r="X31" s="96">
        <v>43830</v>
      </c>
      <c r="Y31" s="29" t="s">
        <v>238</v>
      </c>
      <c r="Z31" s="85">
        <v>1</v>
      </c>
      <c r="AA31" s="97">
        <f t="shared" si="0"/>
        <v>1</v>
      </c>
      <c r="AB31" s="98">
        <f t="shared" si="8"/>
        <v>1</v>
      </c>
      <c r="AC31" s="8" t="str">
        <f t="shared" si="9"/>
        <v>OK</v>
      </c>
      <c r="AD31" s="103" t="s">
        <v>252</v>
      </c>
      <c r="AF31" s="13" t="str">
        <f t="shared" si="1"/>
        <v>CUMPLIDA</v>
      </c>
      <c r="BG31" s="13" t="str">
        <f t="shared" si="2"/>
        <v>CUMPLIDA</v>
      </c>
      <c r="BI31" s="547" t="str">
        <f t="shared" si="3"/>
        <v>CERRADO</v>
      </c>
    </row>
    <row r="32" spans="1:61" ht="35.1" customHeight="1" x14ac:dyDescent="0.25">
      <c r="A32" s="85"/>
      <c r="B32" s="85"/>
      <c r="C32" s="440" t="s">
        <v>154</v>
      </c>
      <c r="D32" s="85"/>
      <c r="E32" s="600"/>
      <c r="F32" s="85"/>
      <c r="G32" s="85">
        <v>5</v>
      </c>
      <c r="H32" s="476" t="s">
        <v>734</v>
      </c>
      <c r="I32" s="89" t="s">
        <v>202</v>
      </c>
      <c r="J32" s="89" t="s">
        <v>217</v>
      </c>
      <c r="K32" s="23" t="s">
        <v>223</v>
      </c>
      <c r="L32" s="23" t="s">
        <v>230</v>
      </c>
      <c r="M32" s="24">
        <v>1</v>
      </c>
      <c r="N32" s="440" t="s">
        <v>69</v>
      </c>
      <c r="O32" s="440" t="str">
        <f>IF(H32="","",VLOOKUP(H32,'[1]Procedimientos Publicar'!$C$6:$E$85,3,FALSE))</f>
        <v>SECRETARIA GENERAL</v>
      </c>
      <c r="P32" s="440" t="s">
        <v>168</v>
      </c>
      <c r="Q32" s="85"/>
      <c r="R32" s="85"/>
      <c r="S32" s="92"/>
      <c r="T32" s="95">
        <v>1</v>
      </c>
      <c r="U32" s="85"/>
      <c r="V32" s="25">
        <v>43617</v>
      </c>
      <c r="W32" s="25">
        <v>43830</v>
      </c>
      <c r="X32" s="96">
        <v>43830</v>
      </c>
      <c r="Y32" s="29" t="s">
        <v>238</v>
      </c>
      <c r="Z32" s="85">
        <v>1</v>
      </c>
      <c r="AA32" s="97">
        <f t="shared" si="0"/>
        <v>1</v>
      </c>
      <c r="AB32" s="98">
        <f t="shared" si="8"/>
        <v>1</v>
      </c>
      <c r="AC32" s="8" t="str">
        <f t="shared" si="9"/>
        <v>OK</v>
      </c>
      <c r="AD32" s="103" t="s">
        <v>252</v>
      </c>
      <c r="AF32" s="13" t="str">
        <f t="shared" si="1"/>
        <v>CUMPLIDA</v>
      </c>
      <c r="BG32" s="13" t="str">
        <f t="shared" si="2"/>
        <v>CUMPLIDA</v>
      </c>
      <c r="BI32" s="547" t="str">
        <f t="shared" si="3"/>
        <v>CERRADO</v>
      </c>
    </row>
    <row r="33" spans="1:61" ht="35.1" customHeight="1" x14ac:dyDescent="0.2">
      <c r="A33" s="85"/>
      <c r="B33" s="85"/>
      <c r="C33" s="440" t="s">
        <v>154</v>
      </c>
      <c r="D33" s="85"/>
      <c r="E33" s="600"/>
      <c r="F33" s="85"/>
      <c r="G33" s="85">
        <v>6</v>
      </c>
      <c r="H33" s="476" t="s">
        <v>734</v>
      </c>
      <c r="I33" s="89" t="s">
        <v>203</v>
      </c>
      <c r="J33" s="89" t="s">
        <v>218</v>
      </c>
      <c r="K33" s="23" t="s">
        <v>224</v>
      </c>
      <c r="L33" s="23" t="s">
        <v>231</v>
      </c>
      <c r="M33" s="24">
        <v>1</v>
      </c>
      <c r="N33" s="440" t="s">
        <v>69</v>
      </c>
      <c r="O33" s="440" t="str">
        <f>IF(H33="","",VLOOKUP(H33,'[1]Procedimientos Publicar'!$C$6:$E$85,3,FALSE))</f>
        <v>SECRETARIA GENERAL</v>
      </c>
      <c r="P33" s="440" t="s">
        <v>168</v>
      </c>
      <c r="Q33" s="85"/>
      <c r="R33" s="85"/>
      <c r="S33" s="92"/>
      <c r="T33" s="95">
        <v>1</v>
      </c>
      <c r="U33" s="85"/>
      <c r="V33" s="25">
        <v>43831</v>
      </c>
      <c r="W33" s="25">
        <v>44196</v>
      </c>
      <c r="X33" s="96">
        <v>43830</v>
      </c>
      <c r="Y33" s="67"/>
      <c r="Z33" s="85"/>
      <c r="AA33" s="97" t="str">
        <f t="shared" si="0"/>
        <v/>
      </c>
      <c r="AB33" s="98" t="str">
        <f t="shared" si="8"/>
        <v/>
      </c>
      <c r="AC33" s="8" t="str">
        <f t="shared" si="9"/>
        <v/>
      </c>
      <c r="AD33" s="105"/>
      <c r="AF33" s="13" t="str">
        <f t="shared" si="1"/>
        <v>PENDIENTE</v>
      </c>
      <c r="BG33" s="13" t="str">
        <f t="shared" si="2"/>
        <v>INCUMPLIDA</v>
      </c>
      <c r="BI33" s="547" t="str">
        <f t="shared" si="3"/>
        <v>ABIERTO</v>
      </c>
    </row>
    <row r="34" spans="1:61" ht="35.1" customHeight="1" x14ac:dyDescent="0.2">
      <c r="A34" s="85"/>
      <c r="B34" s="85"/>
      <c r="C34" s="440" t="s">
        <v>154</v>
      </c>
      <c r="D34" s="85"/>
      <c r="E34" s="600"/>
      <c r="F34" s="85"/>
      <c r="G34" s="85">
        <v>7</v>
      </c>
      <c r="H34" s="476" t="s">
        <v>734</v>
      </c>
      <c r="I34" s="89" t="s">
        <v>204</v>
      </c>
      <c r="J34" s="92" t="s">
        <v>219</v>
      </c>
      <c r="K34" s="23" t="s">
        <v>225</v>
      </c>
      <c r="L34" s="23" t="s">
        <v>232</v>
      </c>
      <c r="M34" s="24">
        <v>1</v>
      </c>
      <c r="N34" s="440" t="s">
        <v>69</v>
      </c>
      <c r="O34" s="440" t="str">
        <f>IF(H34="","",VLOOKUP(H34,'[1]Procedimientos Publicar'!$C$6:$E$85,3,FALSE))</f>
        <v>SECRETARIA GENERAL</v>
      </c>
      <c r="P34" s="440" t="s">
        <v>168</v>
      </c>
      <c r="Q34" s="85"/>
      <c r="R34" s="85"/>
      <c r="S34" s="92"/>
      <c r="T34" s="95">
        <v>1</v>
      </c>
      <c r="U34" s="85"/>
      <c r="V34" s="25">
        <v>44012</v>
      </c>
      <c r="W34" s="25">
        <v>44377</v>
      </c>
      <c r="X34" s="96">
        <v>43830</v>
      </c>
      <c r="Y34" s="67"/>
      <c r="Z34" s="85"/>
      <c r="AA34" s="97" t="str">
        <f t="shared" si="0"/>
        <v/>
      </c>
      <c r="AB34" s="98" t="str">
        <f t="shared" si="8"/>
        <v/>
      </c>
      <c r="AC34" s="8" t="str">
        <f t="shared" si="9"/>
        <v/>
      </c>
      <c r="AD34" s="105"/>
      <c r="AF34" s="13" t="str">
        <f t="shared" si="1"/>
        <v>PENDIENTE</v>
      </c>
      <c r="BG34" s="13" t="str">
        <f t="shared" si="2"/>
        <v>INCUMPLIDA</v>
      </c>
      <c r="BI34" s="547" t="str">
        <f t="shared" si="3"/>
        <v>ABIERTO</v>
      </c>
    </row>
    <row r="35" spans="1:61" ht="35.1" customHeight="1" x14ac:dyDescent="0.2">
      <c r="A35" s="85"/>
      <c r="B35" s="85"/>
      <c r="C35" s="440" t="s">
        <v>154</v>
      </c>
      <c r="D35" s="85"/>
      <c r="E35" s="600"/>
      <c r="F35" s="85"/>
      <c r="G35" s="85">
        <v>8</v>
      </c>
      <c r="H35" s="476" t="s">
        <v>734</v>
      </c>
      <c r="I35" s="90" t="s">
        <v>205</v>
      </c>
      <c r="J35" s="92" t="s">
        <v>220</v>
      </c>
      <c r="K35" s="94" t="s">
        <v>221</v>
      </c>
      <c r="L35" s="23" t="s">
        <v>233</v>
      </c>
      <c r="M35" s="24">
        <v>1</v>
      </c>
      <c r="N35" s="440" t="s">
        <v>69</v>
      </c>
      <c r="O35" s="440" t="str">
        <f>IF(H35="","",VLOOKUP(H35,'[1]Procedimientos Publicar'!$C$6:$E$85,3,FALSE))</f>
        <v>SECRETARIA GENERAL</v>
      </c>
      <c r="P35" s="440" t="s">
        <v>168</v>
      </c>
      <c r="Q35" s="85"/>
      <c r="R35" s="85"/>
      <c r="S35" s="94"/>
      <c r="T35" s="95">
        <v>1</v>
      </c>
      <c r="U35" s="85"/>
      <c r="V35" s="25">
        <v>43831</v>
      </c>
      <c r="W35" s="25">
        <v>44074</v>
      </c>
      <c r="X35" s="96">
        <v>43830</v>
      </c>
      <c r="Y35" s="67"/>
      <c r="Z35" s="85"/>
      <c r="AA35" s="97" t="str">
        <f t="shared" si="0"/>
        <v/>
      </c>
      <c r="AB35" s="98" t="str">
        <f t="shared" si="8"/>
        <v/>
      </c>
      <c r="AC35" s="8" t="str">
        <f t="shared" si="9"/>
        <v/>
      </c>
      <c r="AD35" s="105"/>
      <c r="AF35" s="13" t="str">
        <f t="shared" si="1"/>
        <v>PENDIENTE</v>
      </c>
      <c r="BG35" s="13" t="str">
        <f t="shared" si="2"/>
        <v>INCUMPLIDA</v>
      </c>
      <c r="BI35" s="547" t="str">
        <f t="shared" si="3"/>
        <v>ABIERTO</v>
      </c>
    </row>
    <row r="36" spans="1:61" ht="35.1" customHeight="1" x14ac:dyDescent="0.2">
      <c r="A36" s="85"/>
      <c r="B36" s="85"/>
      <c r="C36" s="440" t="s">
        <v>154</v>
      </c>
      <c r="D36" s="85"/>
      <c r="E36" s="600"/>
      <c r="F36" s="85"/>
      <c r="G36" s="85">
        <v>9</v>
      </c>
      <c r="H36" s="476" t="s">
        <v>734</v>
      </c>
      <c r="I36" s="89" t="s">
        <v>206</v>
      </c>
      <c r="J36" s="92" t="s">
        <v>220</v>
      </c>
      <c r="K36" s="94" t="s">
        <v>221</v>
      </c>
      <c r="L36" s="23" t="s">
        <v>233</v>
      </c>
      <c r="M36" s="24">
        <v>1</v>
      </c>
      <c r="N36" s="440" t="s">
        <v>69</v>
      </c>
      <c r="O36" s="440" t="str">
        <f>IF(H36="","",VLOOKUP(H36,'[1]Procedimientos Publicar'!$C$6:$E$85,3,FALSE))</f>
        <v>SECRETARIA GENERAL</v>
      </c>
      <c r="P36" s="440" t="s">
        <v>168</v>
      </c>
      <c r="Q36" s="85"/>
      <c r="R36" s="85"/>
      <c r="S36" s="94"/>
      <c r="T36" s="95">
        <v>1</v>
      </c>
      <c r="U36" s="85"/>
      <c r="V36" s="25">
        <v>43831</v>
      </c>
      <c r="W36" s="25">
        <v>44074</v>
      </c>
      <c r="X36" s="96">
        <v>43830</v>
      </c>
      <c r="Y36" s="67"/>
      <c r="Z36" s="85"/>
      <c r="AA36" s="97" t="str">
        <f t="shared" si="0"/>
        <v/>
      </c>
      <c r="AB36" s="98" t="str">
        <f t="shared" si="8"/>
        <v/>
      </c>
      <c r="AC36" s="8" t="str">
        <f t="shared" si="9"/>
        <v/>
      </c>
      <c r="AD36" s="105"/>
      <c r="AF36" s="13" t="str">
        <f t="shared" si="1"/>
        <v>PENDIENTE</v>
      </c>
      <c r="BG36" s="13" t="str">
        <f t="shared" si="2"/>
        <v>INCUMPLIDA</v>
      </c>
      <c r="BI36" s="547" t="str">
        <f t="shared" si="3"/>
        <v>ABIERTO</v>
      </c>
    </row>
    <row r="37" spans="1:61" ht="35.1" customHeight="1" x14ac:dyDescent="0.25">
      <c r="A37" s="85"/>
      <c r="B37" s="85"/>
      <c r="C37" s="440" t="s">
        <v>154</v>
      </c>
      <c r="D37" s="85"/>
      <c r="E37" s="600"/>
      <c r="F37" s="85"/>
      <c r="G37" s="85">
        <v>10</v>
      </c>
      <c r="H37" s="476" t="s">
        <v>734</v>
      </c>
      <c r="I37" s="91" t="s">
        <v>207</v>
      </c>
      <c r="J37" s="30"/>
      <c r="K37" s="23"/>
      <c r="L37" s="23"/>
      <c r="M37" s="24"/>
      <c r="N37" s="440" t="s">
        <v>69</v>
      </c>
      <c r="O37" s="440" t="str">
        <f>IF(H37="","",VLOOKUP(H37,'[1]Procedimientos Publicar'!$C$6:$E$85,3,FALSE))</f>
        <v>SECRETARIA GENERAL</v>
      </c>
      <c r="P37" s="440" t="s">
        <v>168</v>
      </c>
      <c r="Q37" s="85"/>
      <c r="R37" s="85"/>
      <c r="S37" s="92"/>
      <c r="T37" s="95">
        <v>1</v>
      </c>
      <c r="U37" s="85"/>
      <c r="V37" s="25"/>
      <c r="W37" s="25"/>
      <c r="X37" s="96">
        <v>43830</v>
      </c>
      <c r="Y37" s="31" t="s">
        <v>239</v>
      </c>
      <c r="Z37" s="85"/>
      <c r="AA37" s="97" t="str">
        <f t="shared" ref="AA37:AA71" si="10">(IF(Z37="","",IF(OR($M37=0,$M37="",$X37=""),"",Z37/$M37)))</f>
        <v/>
      </c>
      <c r="AB37" s="98" t="str">
        <f t="shared" si="8"/>
        <v/>
      </c>
      <c r="AC37" s="8" t="str">
        <f t="shared" si="9"/>
        <v/>
      </c>
      <c r="AD37" s="426" t="s">
        <v>253</v>
      </c>
      <c r="AF37" s="13" t="str">
        <f t="shared" si="1"/>
        <v>PENDIENTE</v>
      </c>
      <c r="BG37" s="13" t="str">
        <f t="shared" ref="BG37:BG71" si="11">IF(AB37=100%,"CUMPLIDA","INCUMPLIDA")</f>
        <v>INCUMPLIDA</v>
      </c>
      <c r="BI37" s="547" t="str">
        <f t="shared" si="3"/>
        <v>ABIERTO</v>
      </c>
    </row>
    <row r="38" spans="1:61" ht="35.1" customHeight="1" x14ac:dyDescent="0.25">
      <c r="A38" s="85"/>
      <c r="B38" s="85"/>
      <c r="C38" s="440" t="s">
        <v>154</v>
      </c>
      <c r="D38" s="85"/>
      <c r="E38" s="600"/>
      <c r="F38" s="85"/>
      <c r="G38" s="85">
        <v>11</v>
      </c>
      <c r="H38" s="476" t="s">
        <v>734</v>
      </c>
      <c r="I38" s="91" t="s">
        <v>208</v>
      </c>
      <c r="J38" s="30"/>
      <c r="K38" s="23"/>
      <c r="L38" s="23"/>
      <c r="M38" s="24"/>
      <c r="N38" s="440" t="s">
        <v>69</v>
      </c>
      <c r="O38" s="440" t="str">
        <f>IF(H38="","",VLOOKUP(H38,'[1]Procedimientos Publicar'!$C$6:$E$85,3,FALSE))</f>
        <v>SECRETARIA GENERAL</v>
      </c>
      <c r="P38" s="440" t="s">
        <v>168</v>
      </c>
      <c r="Q38" s="85"/>
      <c r="R38" s="85"/>
      <c r="S38" s="92"/>
      <c r="T38" s="95">
        <v>1</v>
      </c>
      <c r="U38" s="85"/>
      <c r="V38" s="25"/>
      <c r="W38" s="25"/>
      <c r="X38" s="96">
        <v>43830</v>
      </c>
      <c r="Y38" s="31" t="s">
        <v>239</v>
      </c>
      <c r="Z38" s="85"/>
      <c r="AA38" s="97" t="str">
        <f t="shared" si="10"/>
        <v/>
      </c>
      <c r="AB38" s="98" t="str">
        <f t="shared" si="8"/>
        <v/>
      </c>
      <c r="AC38" s="8" t="str">
        <f t="shared" si="9"/>
        <v/>
      </c>
      <c r="AD38" s="426" t="s">
        <v>253</v>
      </c>
      <c r="AF38" s="13" t="str">
        <f t="shared" si="1"/>
        <v>PENDIENTE</v>
      </c>
      <c r="BG38" s="13" t="str">
        <f t="shared" si="11"/>
        <v>INCUMPLIDA</v>
      </c>
      <c r="BI38" s="547" t="str">
        <f t="shared" si="3"/>
        <v>ABIERTO</v>
      </c>
    </row>
    <row r="39" spans="1:61" ht="35.1" customHeight="1" x14ac:dyDescent="0.25">
      <c r="A39" s="85"/>
      <c r="B39" s="85"/>
      <c r="C39" s="440" t="s">
        <v>154</v>
      </c>
      <c r="D39" s="85"/>
      <c r="E39" s="600"/>
      <c r="F39" s="85"/>
      <c r="G39" s="85">
        <v>12</v>
      </c>
      <c r="H39" s="476" t="s">
        <v>734</v>
      </c>
      <c r="I39" s="86" t="s">
        <v>209</v>
      </c>
      <c r="J39" s="89" t="s">
        <v>217</v>
      </c>
      <c r="K39" s="23" t="s">
        <v>223</v>
      </c>
      <c r="L39" s="23" t="s">
        <v>234</v>
      </c>
      <c r="M39" s="24">
        <v>1</v>
      </c>
      <c r="N39" s="440" t="s">
        <v>69</v>
      </c>
      <c r="O39" s="440" t="str">
        <f>IF(H39="","",VLOOKUP(H39,'[1]Procedimientos Publicar'!$C$6:$E$85,3,FALSE))</f>
        <v>SECRETARIA GENERAL</v>
      </c>
      <c r="P39" s="440" t="s">
        <v>168</v>
      </c>
      <c r="Q39" s="85"/>
      <c r="R39" s="85"/>
      <c r="S39" s="92"/>
      <c r="T39" s="95">
        <v>1</v>
      </c>
      <c r="U39" s="85"/>
      <c r="V39" s="25">
        <v>43617</v>
      </c>
      <c r="W39" s="25">
        <v>43830</v>
      </c>
      <c r="X39" s="96">
        <v>43830</v>
      </c>
      <c r="Y39" s="29" t="s">
        <v>238</v>
      </c>
      <c r="Z39" s="85">
        <v>1</v>
      </c>
      <c r="AA39" s="97">
        <f t="shared" si="10"/>
        <v>1</v>
      </c>
      <c r="AB39" s="98">
        <f t="shared" si="8"/>
        <v>1</v>
      </c>
      <c r="AC39" s="8" t="str">
        <f t="shared" si="9"/>
        <v>OK</v>
      </c>
      <c r="AD39" s="104" t="s">
        <v>251</v>
      </c>
      <c r="AF39" s="13" t="str">
        <f t="shared" si="1"/>
        <v>CUMPLIDA</v>
      </c>
      <c r="BG39" s="13" t="str">
        <f t="shared" si="11"/>
        <v>CUMPLIDA</v>
      </c>
      <c r="BI39" s="547" t="str">
        <f t="shared" si="3"/>
        <v>CERRADO</v>
      </c>
    </row>
    <row r="40" spans="1:61" ht="35.1" customHeight="1" x14ac:dyDescent="0.25">
      <c r="A40" s="85"/>
      <c r="B40" s="85"/>
      <c r="C40" s="440" t="s">
        <v>154</v>
      </c>
      <c r="D40" s="85"/>
      <c r="E40" s="600"/>
      <c r="F40" s="85"/>
      <c r="G40" s="85">
        <v>13</v>
      </c>
      <c r="H40" s="476" t="s">
        <v>734</v>
      </c>
      <c r="I40" s="86" t="s">
        <v>210</v>
      </c>
      <c r="J40" s="89" t="s">
        <v>217</v>
      </c>
      <c r="K40" s="23" t="s">
        <v>223</v>
      </c>
      <c r="L40" s="23" t="s">
        <v>234</v>
      </c>
      <c r="M40" s="24">
        <v>1</v>
      </c>
      <c r="N40" s="440" t="s">
        <v>69</v>
      </c>
      <c r="O40" s="440" t="str">
        <f>IF(H40="","",VLOOKUP(H40,'[1]Procedimientos Publicar'!$C$6:$E$85,3,FALSE))</f>
        <v>SECRETARIA GENERAL</v>
      </c>
      <c r="P40" s="440" t="s">
        <v>168</v>
      </c>
      <c r="Q40" s="85"/>
      <c r="R40" s="85"/>
      <c r="S40" s="92"/>
      <c r="T40" s="95">
        <v>1</v>
      </c>
      <c r="U40" s="85"/>
      <c r="V40" s="25">
        <v>43617</v>
      </c>
      <c r="W40" s="25">
        <v>43830</v>
      </c>
      <c r="X40" s="96">
        <v>43830</v>
      </c>
      <c r="Y40" s="29" t="s">
        <v>238</v>
      </c>
      <c r="Z40" s="85">
        <v>1</v>
      </c>
      <c r="AA40" s="97">
        <f t="shared" si="10"/>
        <v>1</v>
      </c>
      <c r="AB40" s="98">
        <f t="shared" si="8"/>
        <v>1</v>
      </c>
      <c r="AC40" s="8" t="str">
        <f t="shared" si="9"/>
        <v>OK</v>
      </c>
      <c r="AD40" s="104" t="s">
        <v>251</v>
      </c>
      <c r="AF40" s="13" t="str">
        <f t="shared" si="1"/>
        <v>CUMPLIDA</v>
      </c>
      <c r="BG40" s="13" t="str">
        <f t="shared" si="11"/>
        <v>CUMPLIDA</v>
      </c>
      <c r="BI40" s="547" t="str">
        <f t="shared" si="3"/>
        <v>CERRADO</v>
      </c>
    </row>
    <row r="41" spans="1:61" ht="35.1" customHeight="1" x14ac:dyDescent="0.25">
      <c r="A41" s="85"/>
      <c r="B41" s="85"/>
      <c r="C41" s="440" t="s">
        <v>154</v>
      </c>
      <c r="D41" s="85"/>
      <c r="E41" s="600"/>
      <c r="F41" s="85"/>
      <c r="G41" s="85">
        <v>14</v>
      </c>
      <c r="H41" s="476" t="s">
        <v>734</v>
      </c>
      <c r="I41" s="86" t="s">
        <v>211</v>
      </c>
      <c r="J41" s="89" t="s">
        <v>217</v>
      </c>
      <c r="K41" s="23" t="s">
        <v>223</v>
      </c>
      <c r="L41" s="23" t="s">
        <v>234</v>
      </c>
      <c r="M41" s="24">
        <v>1</v>
      </c>
      <c r="N41" s="440" t="s">
        <v>69</v>
      </c>
      <c r="O41" s="440" t="str">
        <f>IF(H41="","",VLOOKUP(H41,'[1]Procedimientos Publicar'!$C$6:$E$85,3,FALSE))</f>
        <v>SECRETARIA GENERAL</v>
      </c>
      <c r="P41" s="440" t="s">
        <v>168</v>
      </c>
      <c r="Q41" s="85"/>
      <c r="R41" s="85"/>
      <c r="S41" s="92"/>
      <c r="T41" s="95">
        <v>1</v>
      </c>
      <c r="U41" s="85"/>
      <c r="V41" s="25">
        <v>43617</v>
      </c>
      <c r="W41" s="25">
        <v>43830</v>
      </c>
      <c r="X41" s="96">
        <v>43830</v>
      </c>
      <c r="Y41" s="29" t="s">
        <v>238</v>
      </c>
      <c r="Z41" s="85">
        <v>1</v>
      </c>
      <c r="AA41" s="97">
        <f t="shared" si="10"/>
        <v>1</v>
      </c>
      <c r="AB41" s="98">
        <f t="shared" si="8"/>
        <v>1</v>
      </c>
      <c r="AC41" s="8" t="str">
        <f t="shared" si="9"/>
        <v>OK</v>
      </c>
      <c r="AD41" s="104" t="s">
        <v>251</v>
      </c>
      <c r="AF41" s="13" t="str">
        <f t="shared" si="1"/>
        <v>CUMPLIDA</v>
      </c>
      <c r="BG41" s="13" t="str">
        <f t="shared" si="11"/>
        <v>CUMPLIDA</v>
      </c>
      <c r="BI41" s="547" t="str">
        <f t="shared" si="3"/>
        <v>CERRADO</v>
      </c>
    </row>
    <row r="42" spans="1:61" ht="35.1" customHeight="1" x14ac:dyDescent="0.2">
      <c r="A42" s="85"/>
      <c r="B42" s="85"/>
      <c r="C42" s="440" t="s">
        <v>154</v>
      </c>
      <c r="D42" s="85"/>
      <c r="E42" s="600"/>
      <c r="F42" s="85"/>
      <c r="G42" s="85">
        <v>15</v>
      </c>
      <c r="H42" s="476" t="s">
        <v>734</v>
      </c>
      <c r="I42" s="86" t="s">
        <v>212</v>
      </c>
      <c r="J42" s="89" t="s">
        <v>217</v>
      </c>
      <c r="K42" s="94" t="s">
        <v>222</v>
      </c>
      <c r="L42" s="23" t="s">
        <v>235</v>
      </c>
      <c r="M42" s="24">
        <v>1</v>
      </c>
      <c r="N42" s="440" t="s">
        <v>69</v>
      </c>
      <c r="O42" s="440" t="str">
        <f>IF(H42="","",VLOOKUP(H42,'[1]Procedimientos Publicar'!$C$6:$E$85,3,FALSE))</f>
        <v>SECRETARIA GENERAL</v>
      </c>
      <c r="P42" s="440" t="s">
        <v>168</v>
      </c>
      <c r="Q42" s="85"/>
      <c r="R42" s="85"/>
      <c r="S42" s="94"/>
      <c r="T42" s="95">
        <v>1</v>
      </c>
      <c r="U42" s="85"/>
      <c r="V42" s="25">
        <v>43831</v>
      </c>
      <c r="W42" s="25">
        <v>44104</v>
      </c>
      <c r="X42" s="96">
        <v>43830</v>
      </c>
      <c r="Y42" s="67"/>
      <c r="Z42" s="85"/>
      <c r="AA42" s="97" t="str">
        <f t="shared" si="10"/>
        <v/>
      </c>
      <c r="AB42" s="98" t="str">
        <f t="shared" si="8"/>
        <v/>
      </c>
      <c r="AC42" s="8" t="str">
        <f t="shared" si="9"/>
        <v/>
      </c>
      <c r="AD42" s="105"/>
      <c r="AF42" s="13" t="str">
        <f t="shared" si="1"/>
        <v>PENDIENTE</v>
      </c>
      <c r="BG42" s="13" t="str">
        <f t="shared" si="11"/>
        <v>INCUMPLIDA</v>
      </c>
      <c r="BI42" s="547" t="str">
        <f t="shared" si="3"/>
        <v>ABIERTO</v>
      </c>
    </row>
    <row r="43" spans="1:61" ht="35.1" customHeight="1" x14ac:dyDescent="0.25">
      <c r="A43" s="100"/>
      <c r="B43" s="100"/>
      <c r="C43" s="101" t="s">
        <v>154</v>
      </c>
      <c r="D43" s="100"/>
      <c r="E43" s="601" t="s">
        <v>240</v>
      </c>
      <c r="F43" s="100"/>
      <c r="G43" s="100">
        <v>1</v>
      </c>
      <c r="H43" s="509" t="s">
        <v>728</v>
      </c>
      <c r="I43" s="19" t="s">
        <v>241</v>
      </c>
      <c r="J43" s="100"/>
      <c r="K43" s="100"/>
      <c r="L43" s="100"/>
      <c r="M43" s="100"/>
      <c r="N43" s="101" t="s">
        <v>69</v>
      </c>
      <c r="O43" s="101" t="str">
        <f>IF(H43="","",VLOOKUP(H43,'[1]Procedimientos Publicar'!$C$6:$E$85,3,FALSE))</f>
        <v>SECRETARIA GENERAL</v>
      </c>
      <c r="P43" s="101" t="s">
        <v>168</v>
      </c>
      <c r="Q43" s="100"/>
      <c r="R43" s="100"/>
      <c r="S43" s="100"/>
      <c r="T43" s="124">
        <v>1</v>
      </c>
      <c r="U43" s="100"/>
      <c r="V43" s="100"/>
      <c r="W43" s="100"/>
      <c r="X43" s="125">
        <v>43830</v>
      </c>
      <c r="Y43" s="100"/>
      <c r="Z43" s="100"/>
      <c r="AA43" s="126" t="str">
        <f t="shared" si="10"/>
        <v/>
      </c>
      <c r="AB43" s="127" t="str">
        <f t="shared" ref="AB43:AB51" si="12">(IF(OR($T43="",AA43=""),"",IF(OR($T43=0,AA43=0),0,IF((AA43*100%)/$T43&gt;100%,100%,(AA43*100%)/$T43))))</f>
        <v/>
      </c>
      <c r="AC43" s="8" t="str">
        <f t="shared" ref="AC43:AC51" si="13">IF(Z43="","",IF(AB43&lt;100%, IF(AB43&lt;25%, "ALERTA","EN TERMINO"), IF(AB43=100%, "OK", "EN TERMINO")))</f>
        <v/>
      </c>
      <c r="AF43" s="13" t="str">
        <f t="shared" si="1"/>
        <v>PENDIENTE</v>
      </c>
      <c r="BG43" s="13" t="str">
        <f t="shared" si="11"/>
        <v>INCUMPLIDA</v>
      </c>
      <c r="BI43" s="547" t="str">
        <f t="shared" si="3"/>
        <v>ABIERTO</v>
      </c>
    </row>
    <row r="44" spans="1:61" ht="35.1" customHeight="1" x14ac:dyDescent="0.25">
      <c r="A44" s="100"/>
      <c r="B44" s="100"/>
      <c r="C44" s="101" t="s">
        <v>154</v>
      </c>
      <c r="D44" s="100"/>
      <c r="E44" s="601"/>
      <c r="F44" s="100"/>
      <c r="G44" s="100">
        <v>2</v>
      </c>
      <c r="H44" s="509" t="s">
        <v>728</v>
      </c>
      <c r="I44" s="19" t="s">
        <v>242</v>
      </c>
      <c r="J44" s="100"/>
      <c r="K44" s="100"/>
      <c r="L44" s="100"/>
      <c r="M44" s="100"/>
      <c r="N44" s="101" t="s">
        <v>69</v>
      </c>
      <c r="O44" s="101" t="str">
        <f>IF(H44="","",VLOOKUP(H44,'[1]Procedimientos Publicar'!$C$6:$E$85,3,FALSE))</f>
        <v>SECRETARIA GENERAL</v>
      </c>
      <c r="P44" s="101" t="s">
        <v>168</v>
      </c>
      <c r="Q44" s="100"/>
      <c r="R44" s="100"/>
      <c r="S44" s="100"/>
      <c r="T44" s="124">
        <v>1</v>
      </c>
      <c r="U44" s="100"/>
      <c r="V44" s="100"/>
      <c r="W44" s="100"/>
      <c r="X44" s="125">
        <v>43830</v>
      </c>
      <c r="Y44" s="100"/>
      <c r="Z44" s="100"/>
      <c r="AA44" s="126" t="str">
        <f t="shared" si="10"/>
        <v/>
      </c>
      <c r="AB44" s="127" t="str">
        <f t="shared" si="12"/>
        <v/>
      </c>
      <c r="AC44" s="8" t="str">
        <f t="shared" si="13"/>
        <v/>
      </c>
      <c r="AF44" s="13" t="str">
        <f t="shared" si="1"/>
        <v>PENDIENTE</v>
      </c>
      <c r="BG44" s="13" t="str">
        <f t="shared" si="11"/>
        <v>INCUMPLIDA</v>
      </c>
      <c r="BI44" s="547" t="str">
        <f t="shared" si="3"/>
        <v>ABIERTO</v>
      </c>
    </row>
    <row r="45" spans="1:61" ht="35.1" customHeight="1" x14ac:dyDescent="0.25">
      <c r="A45" s="100"/>
      <c r="B45" s="100"/>
      <c r="C45" s="101" t="s">
        <v>154</v>
      </c>
      <c r="D45" s="100"/>
      <c r="E45" s="601"/>
      <c r="F45" s="100"/>
      <c r="G45" s="100">
        <v>3</v>
      </c>
      <c r="H45" s="509" t="s">
        <v>728</v>
      </c>
      <c r="I45" s="102" t="s">
        <v>243</v>
      </c>
      <c r="J45" s="100"/>
      <c r="K45" s="100"/>
      <c r="L45" s="100"/>
      <c r="M45" s="100"/>
      <c r="N45" s="101" t="s">
        <v>69</v>
      </c>
      <c r="O45" s="101" t="str">
        <f>IF(H45="","",VLOOKUP(H45,'[1]Procedimientos Publicar'!$C$6:$E$85,3,FALSE))</f>
        <v>SECRETARIA GENERAL</v>
      </c>
      <c r="P45" s="101" t="s">
        <v>168</v>
      </c>
      <c r="Q45" s="100"/>
      <c r="R45" s="100"/>
      <c r="S45" s="100"/>
      <c r="T45" s="124">
        <v>1</v>
      </c>
      <c r="U45" s="100"/>
      <c r="V45" s="100"/>
      <c r="W45" s="100"/>
      <c r="X45" s="125">
        <v>43830</v>
      </c>
      <c r="Y45" s="100"/>
      <c r="Z45" s="100"/>
      <c r="AA45" s="126" t="str">
        <f t="shared" si="10"/>
        <v/>
      </c>
      <c r="AB45" s="127" t="str">
        <f t="shared" si="12"/>
        <v/>
      </c>
      <c r="AC45" s="8" t="str">
        <f t="shared" si="13"/>
        <v/>
      </c>
      <c r="AF45" s="13" t="str">
        <f t="shared" si="1"/>
        <v>PENDIENTE</v>
      </c>
      <c r="BG45" s="13" t="str">
        <f t="shared" si="11"/>
        <v>INCUMPLIDA</v>
      </c>
      <c r="BI45" s="547" t="str">
        <f t="shared" si="3"/>
        <v>ABIERTO</v>
      </c>
    </row>
    <row r="46" spans="1:61" customFormat="1" ht="35.1" customHeight="1" x14ac:dyDescent="0.25">
      <c r="A46" s="575"/>
      <c r="B46" s="575"/>
      <c r="C46" s="576" t="s">
        <v>154</v>
      </c>
      <c r="D46" s="575"/>
      <c r="E46" s="602" t="s">
        <v>881</v>
      </c>
      <c r="F46" s="575">
        <v>2020</v>
      </c>
      <c r="G46" s="575">
        <v>1</v>
      </c>
      <c r="H46" s="576" t="s">
        <v>728</v>
      </c>
      <c r="I46" s="577" t="s">
        <v>882</v>
      </c>
      <c r="J46" s="575"/>
      <c r="K46" s="575"/>
      <c r="L46" s="575"/>
      <c r="M46" s="575"/>
      <c r="N46" s="576" t="s">
        <v>69</v>
      </c>
      <c r="O46" s="576" t="str">
        <f>IF(H46="","",VLOOKUP(H46,'[1]Procedimientos Publicar'!$C$6:$E$85,3,FALSE))</f>
        <v>SECRETARIA GENERAL</v>
      </c>
      <c r="P46" s="576" t="s">
        <v>168</v>
      </c>
      <c r="Q46" s="575"/>
      <c r="R46" s="575"/>
      <c r="S46" s="575"/>
      <c r="T46" s="578">
        <v>1</v>
      </c>
      <c r="U46" s="575"/>
      <c r="V46" s="575"/>
      <c r="W46" s="575"/>
      <c r="X46" s="579" t="s">
        <v>883</v>
      </c>
      <c r="Y46" s="575"/>
      <c r="Z46" s="575"/>
      <c r="AA46" s="580"/>
      <c r="AB46" s="581"/>
      <c r="AC46" s="8"/>
      <c r="AD46" s="1"/>
      <c r="AE46" s="1"/>
      <c r="AF46" s="13"/>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3"/>
      <c r="BH46" s="1"/>
      <c r="BI46" s="574" t="str">
        <f>IF(AO46="CUMPLIDA","CERRADO","ABIERTO")</f>
        <v>ABIERTO</v>
      </c>
    </row>
    <row r="47" spans="1:61" customFormat="1" ht="35.1" customHeight="1" x14ac:dyDescent="0.25">
      <c r="A47" s="575"/>
      <c r="B47" s="575"/>
      <c r="C47" s="576" t="s">
        <v>154</v>
      </c>
      <c r="D47" s="575"/>
      <c r="E47" s="602"/>
      <c r="F47" s="575">
        <v>2020</v>
      </c>
      <c r="G47" s="575">
        <v>2</v>
      </c>
      <c r="H47" s="576" t="s">
        <v>728</v>
      </c>
      <c r="I47" s="582" t="s">
        <v>884</v>
      </c>
      <c r="J47" s="575"/>
      <c r="K47" s="575"/>
      <c r="L47" s="575"/>
      <c r="M47" s="575"/>
      <c r="N47" s="576" t="s">
        <v>69</v>
      </c>
      <c r="O47" s="576" t="str">
        <f>IF(H47="","",VLOOKUP(H47,'[1]Procedimientos Publicar'!$C$6:$E$85,3,FALSE))</f>
        <v>SECRETARIA GENERAL</v>
      </c>
      <c r="P47" s="576" t="s">
        <v>168</v>
      </c>
      <c r="Q47" s="575"/>
      <c r="R47" s="575"/>
      <c r="S47" s="575"/>
      <c r="T47" s="578">
        <v>1</v>
      </c>
      <c r="U47" s="575"/>
      <c r="V47" s="575"/>
      <c r="W47" s="575"/>
      <c r="X47" s="579" t="s">
        <v>883</v>
      </c>
      <c r="Y47" s="575"/>
      <c r="Z47" s="575"/>
      <c r="AA47" s="580"/>
      <c r="AB47" s="581"/>
      <c r="AC47" s="8"/>
      <c r="AD47" s="1"/>
      <c r="AE47" s="1"/>
      <c r="AF47" s="13"/>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3"/>
      <c r="BH47" s="1"/>
      <c r="BI47" s="574" t="str">
        <f t="shared" ref="BI47:BI48" si="14">IF(AO47="CUMPLIDA","CERRADO","ABIERTO")</f>
        <v>ABIERTO</v>
      </c>
    </row>
    <row r="48" spans="1:61" customFormat="1" ht="35.1" customHeight="1" x14ac:dyDescent="0.25">
      <c r="A48" s="575"/>
      <c r="B48" s="575"/>
      <c r="C48" s="576" t="s">
        <v>154</v>
      </c>
      <c r="D48" s="575"/>
      <c r="E48" s="602"/>
      <c r="F48" s="575">
        <v>2020</v>
      </c>
      <c r="G48" s="575">
        <v>3</v>
      </c>
      <c r="H48" s="576" t="s">
        <v>728</v>
      </c>
      <c r="I48" s="582" t="s">
        <v>885</v>
      </c>
      <c r="J48" s="575"/>
      <c r="K48" s="575"/>
      <c r="L48" s="575"/>
      <c r="M48" s="575"/>
      <c r="N48" s="576" t="s">
        <v>69</v>
      </c>
      <c r="O48" s="576" t="str">
        <f>IF(H48="","",VLOOKUP(H48,'[1]Procedimientos Publicar'!$C$6:$E$85,3,FALSE))</f>
        <v>SECRETARIA GENERAL</v>
      </c>
      <c r="P48" s="576" t="s">
        <v>168</v>
      </c>
      <c r="Q48" s="575"/>
      <c r="R48" s="575"/>
      <c r="S48" s="575"/>
      <c r="T48" s="578">
        <v>1</v>
      </c>
      <c r="U48" s="575"/>
      <c r="V48" s="575"/>
      <c r="W48" s="575"/>
      <c r="X48" s="579" t="s">
        <v>883</v>
      </c>
      <c r="Y48" s="575"/>
      <c r="Z48" s="575"/>
      <c r="AA48" s="580"/>
      <c r="AB48" s="581"/>
      <c r="AC48" s="8"/>
      <c r="AD48" s="1"/>
      <c r="AE48" s="1"/>
      <c r="AF48" s="13"/>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3"/>
      <c r="BH48" s="1"/>
      <c r="BI48" s="574" t="str">
        <f t="shared" si="14"/>
        <v>ABIERTO</v>
      </c>
    </row>
    <row r="49" spans="1:61" ht="35.1" customHeight="1" x14ac:dyDescent="0.25">
      <c r="A49" s="106"/>
      <c r="B49" s="106"/>
      <c r="C49" s="107" t="s">
        <v>154</v>
      </c>
      <c r="D49" s="106"/>
      <c r="E49" s="618" t="s">
        <v>255</v>
      </c>
      <c r="F49" s="106"/>
      <c r="G49" s="106">
        <v>1</v>
      </c>
      <c r="H49" s="477" t="s">
        <v>735</v>
      </c>
      <c r="I49" s="114" t="s">
        <v>256</v>
      </c>
      <c r="J49" s="114" t="s">
        <v>259</v>
      </c>
      <c r="K49" s="114" t="s">
        <v>281</v>
      </c>
      <c r="L49" s="113" t="s">
        <v>263</v>
      </c>
      <c r="M49" s="106">
        <v>2</v>
      </c>
      <c r="N49" s="473" t="s">
        <v>69</v>
      </c>
      <c r="O49" s="107" t="str">
        <f>IF(H49="","",VLOOKUP(H49,'[1]Procedimientos Publicar'!$C$6:$E$85,3,FALSE))</f>
        <v>SECRETARIA GENERAL</v>
      </c>
      <c r="P49" s="107" t="s">
        <v>254</v>
      </c>
      <c r="Q49" s="106"/>
      <c r="R49" s="106"/>
      <c r="S49" s="114"/>
      <c r="T49" s="110">
        <v>1</v>
      </c>
      <c r="U49" s="106"/>
      <c r="V49" s="469">
        <v>43215</v>
      </c>
      <c r="W49" s="469">
        <v>43251</v>
      </c>
      <c r="X49" s="108">
        <v>43830</v>
      </c>
      <c r="Y49" s="114" t="s">
        <v>265</v>
      </c>
      <c r="Z49" s="106">
        <v>2</v>
      </c>
      <c r="AA49" s="122">
        <f t="shared" si="10"/>
        <v>1</v>
      </c>
      <c r="AB49" s="123">
        <f t="shared" si="12"/>
        <v>1</v>
      </c>
      <c r="AC49" s="8" t="str">
        <f t="shared" si="13"/>
        <v>OK</v>
      </c>
      <c r="AD49" s="357" t="s">
        <v>268</v>
      </c>
      <c r="AF49" s="13" t="str">
        <f t="shared" si="1"/>
        <v>CUMPLIDA</v>
      </c>
      <c r="BG49" s="13" t="str">
        <f t="shared" si="11"/>
        <v>CUMPLIDA</v>
      </c>
      <c r="BI49" s="547" t="str">
        <f t="shared" si="3"/>
        <v>CERRADO</v>
      </c>
    </row>
    <row r="50" spans="1:61" ht="35.1" customHeight="1" x14ac:dyDescent="0.25">
      <c r="A50" s="106"/>
      <c r="B50" s="106"/>
      <c r="C50" s="107" t="s">
        <v>154</v>
      </c>
      <c r="D50" s="106"/>
      <c r="E50" s="618"/>
      <c r="F50" s="106"/>
      <c r="G50" s="106">
        <v>2</v>
      </c>
      <c r="H50" s="477" t="s">
        <v>735</v>
      </c>
      <c r="I50" s="128" t="s">
        <v>257</v>
      </c>
      <c r="J50" s="114" t="s">
        <v>260</v>
      </c>
      <c r="K50" s="114" t="s">
        <v>282</v>
      </c>
      <c r="L50" s="115" t="s">
        <v>262</v>
      </c>
      <c r="M50" s="106">
        <v>1</v>
      </c>
      <c r="N50" s="473" t="s">
        <v>69</v>
      </c>
      <c r="O50" s="107" t="str">
        <f>IF(H50="","",VLOOKUP(H50,'[1]Procedimientos Publicar'!$C$6:$E$85,3,FALSE))</f>
        <v>SECRETARIA GENERAL</v>
      </c>
      <c r="P50" s="107" t="s">
        <v>254</v>
      </c>
      <c r="Q50" s="106"/>
      <c r="R50" s="106"/>
      <c r="S50" s="114"/>
      <c r="T50" s="110">
        <v>1</v>
      </c>
      <c r="U50" s="106"/>
      <c r="V50" s="116">
        <v>43647</v>
      </c>
      <c r="W50" s="515">
        <v>43951</v>
      </c>
      <c r="X50" s="108">
        <v>43830</v>
      </c>
      <c r="Y50" s="114" t="s">
        <v>266</v>
      </c>
      <c r="Z50" s="106">
        <v>0</v>
      </c>
      <c r="AA50" s="122">
        <f t="shared" si="10"/>
        <v>0</v>
      </c>
      <c r="AB50" s="123">
        <f t="shared" si="12"/>
        <v>0</v>
      </c>
      <c r="AC50" s="8" t="str">
        <f t="shared" si="13"/>
        <v>ALERTA</v>
      </c>
      <c r="AD50" s="420" t="s">
        <v>269</v>
      </c>
      <c r="AF50" s="13" t="str">
        <f t="shared" si="1"/>
        <v>INCUMPLIDA</v>
      </c>
      <c r="BG50" s="13" t="str">
        <f t="shared" si="11"/>
        <v>INCUMPLIDA</v>
      </c>
      <c r="BI50" s="547" t="str">
        <f t="shared" si="3"/>
        <v>ABIERTO</v>
      </c>
    </row>
    <row r="51" spans="1:61" ht="35.1" customHeight="1" x14ac:dyDescent="0.25">
      <c r="A51" s="106"/>
      <c r="B51" s="106"/>
      <c r="C51" s="107" t="s">
        <v>154</v>
      </c>
      <c r="D51" s="106"/>
      <c r="E51" s="618"/>
      <c r="F51" s="106"/>
      <c r="G51" s="106">
        <v>3</v>
      </c>
      <c r="H51" s="477" t="s">
        <v>735</v>
      </c>
      <c r="I51" s="109" t="s">
        <v>258</v>
      </c>
      <c r="J51" s="109" t="s">
        <v>261</v>
      </c>
      <c r="K51" s="109" t="s">
        <v>283</v>
      </c>
      <c r="L51" s="111" t="s">
        <v>264</v>
      </c>
      <c r="M51" s="106">
        <v>1</v>
      </c>
      <c r="N51" s="473" t="s">
        <v>69</v>
      </c>
      <c r="O51" s="107" t="str">
        <f>IF(H51="","",VLOOKUP(H51,'[1]Procedimientos Publicar'!$C$6:$E$85,3,FALSE))</f>
        <v>SECRETARIA GENERAL</v>
      </c>
      <c r="P51" s="107" t="s">
        <v>254</v>
      </c>
      <c r="Q51" s="106"/>
      <c r="R51" s="106"/>
      <c r="S51" s="109"/>
      <c r="T51" s="110">
        <v>1</v>
      </c>
      <c r="U51" s="106"/>
      <c r="V51" s="469">
        <v>43221</v>
      </c>
      <c r="W51" s="469">
        <v>44196</v>
      </c>
      <c r="X51" s="108">
        <v>43830</v>
      </c>
      <c r="Y51" s="114" t="s">
        <v>267</v>
      </c>
      <c r="Z51" s="106">
        <v>0.95</v>
      </c>
      <c r="AA51" s="122">
        <f t="shared" si="10"/>
        <v>0.95</v>
      </c>
      <c r="AB51" s="123">
        <f t="shared" si="12"/>
        <v>0.95</v>
      </c>
      <c r="AC51" s="8" t="str">
        <f t="shared" si="13"/>
        <v>EN TERMINO</v>
      </c>
      <c r="AD51" s="112" t="s">
        <v>726</v>
      </c>
      <c r="AF51" s="13" t="str">
        <f t="shared" si="1"/>
        <v>PENDIENTE</v>
      </c>
      <c r="BG51" s="13" t="str">
        <f t="shared" si="11"/>
        <v>INCUMPLIDA</v>
      </c>
      <c r="BI51" s="547" t="str">
        <f t="shared" si="3"/>
        <v>ABIERTO</v>
      </c>
    </row>
    <row r="52" spans="1:61" ht="35.1" customHeight="1" x14ac:dyDescent="0.25">
      <c r="A52" s="99"/>
      <c r="B52" s="99"/>
      <c r="C52" s="436" t="s">
        <v>154</v>
      </c>
      <c r="D52" s="99"/>
      <c r="E52" s="619" t="s">
        <v>270</v>
      </c>
      <c r="F52" s="99"/>
      <c r="G52" s="99">
        <v>1</v>
      </c>
      <c r="H52" s="478" t="s">
        <v>735</v>
      </c>
      <c r="I52" s="129" t="s">
        <v>271</v>
      </c>
      <c r="J52" s="129" t="s">
        <v>276</v>
      </c>
      <c r="K52" s="129" t="s">
        <v>284</v>
      </c>
      <c r="L52" s="129" t="s">
        <v>289</v>
      </c>
      <c r="M52" s="99">
        <v>1</v>
      </c>
      <c r="N52" s="436" t="s">
        <v>69</v>
      </c>
      <c r="O52" s="436" t="str">
        <f>IF(H52="","",VLOOKUP(H52,'[1]Procedimientos Publicar'!$C$6:$E$85,3,FALSE))</f>
        <v>SECRETARIA GENERAL</v>
      </c>
      <c r="P52" s="478" t="s">
        <v>254</v>
      </c>
      <c r="Q52" s="99"/>
      <c r="R52" s="99"/>
      <c r="S52" s="129"/>
      <c r="T52" s="118">
        <v>1</v>
      </c>
      <c r="U52" s="99"/>
      <c r="V52" s="130">
        <v>43405</v>
      </c>
      <c r="W52" s="130">
        <v>43496</v>
      </c>
      <c r="X52" s="119">
        <v>43830</v>
      </c>
      <c r="Y52" s="131" t="s">
        <v>295</v>
      </c>
      <c r="Z52" s="99"/>
      <c r="AA52" s="120" t="str">
        <f t="shared" si="10"/>
        <v/>
      </c>
      <c r="AB52" s="121" t="str">
        <f t="shared" ref="AB52:AB56" si="15">(IF(OR($T52="",AA52=""),"",IF(OR($T52=0,AA52=0),0,IF((AA52*100%)/$T52&gt;100%,100%,(AA52*100%)/$T52))))</f>
        <v/>
      </c>
      <c r="AC52" s="8" t="str">
        <f t="shared" ref="AC52:AC56" si="16">IF(Z52="","",IF(AB52&lt;100%, IF(AB52&lt;25%, "ALERTA","EN TERMINO"), IF(AB52=100%, "OK", "EN TERMINO")))</f>
        <v/>
      </c>
      <c r="AD52" s="132" t="s">
        <v>300</v>
      </c>
      <c r="AF52" s="13" t="str">
        <f t="shared" si="1"/>
        <v>PENDIENTE</v>
      </c>
      <c r="BG52" s="13" t="str">
        <f t="shared" si="11"/>
        <v>INCUMPLIDA</v>
      </c>
      <c r="BI52" s="547" t="str">
        <f t="shared" si="3"/>
        <v>ABIERTO</v>
      </c>
    </row>
    <row r="53" spans="1:61" ht="35.1" customHeight="1" x14ac:dyDescent="0.2">
      <c r="A53" s="99"/>
      <c r="B53" s="99"/>
      <c r="C53" s="436" t="s">
        <v>154</v>
      </c>
      <c r="D53" s="99"/>
      <c r="E53" s="619"/>
      <c r="F53" s="99"/>
      <c r="G53" s="99">
        <v>2</v>
      </c>
      <c r="H53" s="478" t="s">
        <v>735</v>
      </c>
      <c r="I53" s="129" t="s">
        <v>272</v>
      </c>
      <c r="J53" s="133" t="s">
        <v>277</v>
      </c>
      <c r="K53" s="133" t="s">
        <v>285</v>
      </c>
      <c r="L53" s="133" t="s">
        <v>290</v>
      </c>
      <c r="M53" s="99"/>
      <c r="N53" s="436" t="s">
        <v>69</v>
      </c>
      <c r="O53" s="436" t="str">
        <f>IF(H53="","",VLOOKUP(H53,'[1]Procedimientos Publicar'!$C$6:$E$85,3,FALSE))</f>
        <v>SECRETARIA GENERAL</v>
      </c>
      <c r="P53" s="478" t="s">
        <v>254</v>
      </c>
      <c r="Q53" s="99"/>
      <c r="R53" s="99"/>
      <c r="S53" s="133"/>
      <c r="T53" s="118">
        <v>1</v>
      </c>
      <c r="U53" s="133" t="s">
        <v>293</v>
      </c>
      <c r="V53" s="130">
        <v>43405</v>
      </c>
      <c r="W53" s="130">
        <v>44196</v>
      </c>
      <c r="X53" s="119">
        <v>43830</v>
      </c>
      <c r="Y53" s="117" t="s">
        <v>296</v>
      </c>
      <c r="Z53" s="99"/>
      <c r="AA53" s="120" t="str">
        <f t="shared" si="10"/>
        <v/>
      </c>
      <c r="AB53" s="121" t="str">
        <f t="shared" si="15"/>
        <v/>
      </c>
      <c r="AC53" s="8" t="str">
        <f t="shared" si="16"/>
        <v/>
      </c>
      <c r="AD53" s="134" t="s">
        <v>301</v>
      </c>
      <c r="AF53" s="13" t="str">
        <f t="shared" si="1"/>
        <v>PENDIENTE</v>
      </c>
      <c r="BG53" s="13" t="str">
        <f t="shared" si="11"/>
        <v>INCUMPLIDA</v>
      </c>
      <c r="BI53" s="547" t="str">
        <f t="shared" si="3"/>
        <v>ABIERTO</v>
      </c>
    </row>
    <row r="54" spans="1:61" ht="35.1" customHeight="1" x14ac:dyDescent="0.2">
      <c r="A54" s="99"/>
      <c r="B54" s="99"/>
      <c r="C54" s="436" t="s">
        <v>154</v>
      </c>
      <c r="D54" s="99"/>
      <c r="E54" s="619"/>
      <c r="F54" s="99"/>
      <c r="G54" s="99" t="s">
        <v>689</v>
      </c>
      <c r="H54" s="478" t="s">
        <v>735</v>
      </c>
      <c r="I54" s="129" t="s">
        <v>273</v>
      </c>
      <c r="J54" s="133" t="s">
        <v>278</v>
      </c>
      <c r="K54" s="133" t="s">
        <v>286</v>
      </c>
      <c r="L54" s="133" t="s">
        <v>291</v>
      </c>
      <c r="M54" s="99">
        <v>1</v>
      </c>
      <c r="N54" s="436" t="s">
        <v>69</v>
      </c>
      <c r="O54" s="436" t="str">
        <f>IF(H54="","",VLOOKUP(H54,'[1]Procedimientos Publicar'!$C$6:$E$85,3,FALSE))</f>
        <v>SECRETARIA GENERAL</v>
      </c>
      <c r="P54" s="478" t="s">
        <v>254</v>
      </c>
      <c r="Q54" s="99"/>
      <c r="R54" s="99"/>
      <c r="S54" s="133"/>
      <c r="T54" s="118">
        <v>1</v>
      </c>
      <c r="U54" s="99"/>
      <c r="V54" s="130">
        <v>43405</v>
      </c>
      <c r="W54" s="130" t="s">
        <v>294</v>
      </c>
      <c r="X54" s="119">
        <v>43830</v>
      </c>
      <c r="Y54" s="117" t="s">
        <v>297</v>
      </c>
      <c r="Z54" s="99">
        <v>1</v>
      </c>
      <c r="AA54" s="120">
        <f t="shared" si="10"/>
        <v>1</v>
      </c>
      <c r="AB54" s="121">
        <f t="shared" si="15"/>
        <v>1</v>
      </c>
      <c r="AC54" s="8" t="str">
        <f t="shared" si="16"/>
        <v>OK</v>
      </c>
      <c r="AD54" s="135" t="s">
        <v>302</v>
      </c>
      <c r="AF54" s="13" t="str">
        <f t="shared" si="1"/>
        <v>CUMPLIDA</v>
      </c>
      <c r="BG54" s="13" t="str">
        <f t="shared" si="11"/>
        <v>CUMPLIDA</v>
      </c>
      <c r="BI54" s="547" t="str">
        <f t="shared" si="3"/>
        <v>CERRADO</v>
      </c>
    </row>
    <row r="55" spans="1:61" ht="35.1" customHeight="1" x14ac:dyDescent="0.2">
      <c r="A55" s="99"/>
      <c r="B55" s="99"/>
      <c r="C55" s="436" t="s">
        <v>154</v>
      </c>
      <c r="D55" s="99"/>
      <c r="E55" s="619"/>
      <c r="F55" s="99"/>
      <c r="G55" s="99" t="s">
        <v>690</v>
      </c>
      <c r="H55" s="478" t="s">
        <v>735</v>
      </c>
      <c r="I55" s="129" t="s">
        <v>274</v>
      </c>
      <c r="J55" s="136" t="s">
        <v>279</v>
      </c>
      <c r="K55" s="134" t="s">
        <v>287</v>
      </c>
      <c r="L55" s="137"/>
      <c r="M55" s="99">
        <v>1</v>
      </c>
      <c r="N55" s="436" t="s">
        <v>69</v>
      </c>
      <c r="O55" s="436" t="str">
        <f>IF(H55="","",VLOOKUP(H55,'[1]Procedimientos Publicar'!$C$6:$E$85,3,FALSE))</f>
        <v>SECRETARIA GENERAL</v>
      </c>
      <c r="P55" s="137"/>
      <c r="Q55" s="99"/>
      <c r="R55" s="99"/>
      <c r="S55" s="129"/>
      <c r="T55" s="118">
        <v>1</v>
      </c>
      <c r="U55" s="99"/>
      <c r="V55" s="138"/>
      <c r="W55" s="138"/>
      <c r="X55" s="119">
        <v>43830</v>
      </c>
      <c r="Y55" s="117" t="s">
        <v>298</v>
      </c>
      <c r="Z55" s="99">
        <v>1</v>
      </c>
      <c r="AA55" s="120">
        <f t="shared" si="10"/>
        <v>1</v>
      </c>
      <c r="AB55" s="121">
        <f t="shared" si="15"/>
        <v>1</v>
      </c>
      <c r="AC55" s="8" t="str">
        <f t="shared" si="16"/>
        <v>OK</v>
      </c>
      <c r="AD55" s="135" t="s">
        <v>302</v>
      </c>
      <c r="AF55" s="13" t="str">
        <f t="shared" si="1"/>
        <v>CUMPLIDA</v>
      </c>
      <c r="BG55" s="13" t="str">
        <f t="shared" si="11"/>
        <v>CUMPLIDA</v>
      </c>
      <c r="BI55" s="547" t="str">
        <f t="shared" si="3"/>
        <v>CERRADO</v>
      </c>
    </row>
    <row r="56" spans="1:61" ht="35.1" customHeight="1" x14ac:dyDescent="0.2">
      <c r="A56" s="99"/>
      <c r="B56" s="99"/>
      <c r="C56" s="436" t="s">
        <v>154</v>
      </c>
      <c r="D56" s="99"/>
      <c r="E56" s="619"/>
      <c r="F56" s="99"/>
      <c r="G56" s="99" t="s">
        <v>691</v>
      </c>
      <c r="H56" s="478" t="s">
        <v>735</v>
      </c>
      <c r="I56" s="129" t="s">
        <v>275</v>
      </c>
      <c r="J56" s="133" t="s">
        <v>280</v>
      </c>
      <c r="K56" s="133" t="s">
        <v>288</v>
      </c>
      <c r="L56" s="133" t="s">
        <v>292</v>
      </c>
      <c r="M56" s="99">
        <v>1</v>
      </c>
      <c r="N56" s="436" t="s">
        <v>69</v>
      </c>
      <c r="O56" s="436" t="str">
        <f>IF(H56="","",VLOOKUP(H56,'[1]Procedimientos Publicar'!$C$6:$E$85,3,FALSE))</f>
        <v>SECRETARIA GENERAL</v>
      </c>
      <c r="P56" s="478" t="s">
        <v>254</v>
      </c>
      <c r="Q56" s="99"/>
      <c r="R56" s="99"/>
      <c r="S56" s="133"/>
      <c r="T56" s="118">
        <v>1</v>
      </c>
      <c r="U56" s="99"/>
      <c r="V56" s="130">
        <v>43405</v>
      </c>
      <c r="W56" s="516">
        <v>43951</v>
      </c>
      <c r="X56" s="119">
        <v>43830</v>
      </c>
      <c r="Y56" s="117" t="s">
        <v>299</v>
      </c>
      <c r="Z56" s="99">
        <v>0</v>
      </c>
      <c r="AA56" s="120">
        <f t="shared" si="10"/>
        <v>0</v>
      </c>
      <c r="AB56" s="121">
        <f t="shared" si="15"/>
        <v>0</v>
      </c>
      <c r="AC56" s="8" t="str">
        <f t="shared" si="16"/>
        <v>ALERTA</v>
      </c>
      <c r="AD56" s="420" t="s">
        <v>269</v>
      </c>
      <c r="AF56" s="13" t="str">
        <f t="shared" si="1"/>
        <v>INCUMPLIDA</v>
      </c>
      <c r="BG56" s="13" t="str">
        <f t="shared" si="11"/>
        <v>INCUMPLIDA</v>
      </c>
      <c r="BI56" s="547" t="str">
        <f t="shared" si="3"/>
        <v>ABIERTO</v>
      </c>
    </row>
    <row r="57" spans="1:61" ht="35.1" customHeight="1" x14ac:dyDescent="0.25">
      <c r="A57" s="148"/>
      <c r="B57" s="148"/>
      <c r="C57" s="432" t="s">
        <v>154</v>
      </c>
      <c r="D57" s="148"/>
      <c r="E57" s="611" t="s">
        <v>304</v>
      </c>
      <c r="F57" s="148"/>
      <c r="G57" s="148">
        <v>1</v>
      </c>
      <c r="H57" s="488" t="s">
        <v>736</v>
      </c>
      <c r="I57" s="151" t="s">
        <v>305</v>
      </c>
      <c r="J57" s="152"/>
      <c r="K57" s="152"/>
      <c r="L57" s="165"/>
      <c r="M57" s="166"/>
      <c r="N57" s="432" t="s">
        <v>69</v>
      </c>
      <c r="O57" s="432" t="str">
        <f>IF(H57="","",VLOOKUP(H57,'[1]Procedimientos Publicar'!$C$6:$E$85,3,FALSE))</f>
        <v>SECRETARIA GENERAL</v>
      </c>
      <c r="P57" s="432" t="s">
        <v>303</v>
      </c>
      <c r="Q57" s="148"/>
      <c r="R57" s="148"/>
      <c r="S57" s="165"/>
      <c r="T57" s="149">
        <v>1</v>
      </c>
      <c r="U57" s="148"/>
      <c r="V57" s="168"/>
      <c r="W57" s="168"/>
      <c r="X57" s="150">
        <v>43830</v>
      </c>
      <c r="Y57" s="161"/>
      <c r="Z57" s="148"/>
      <c r="AA57" s="187" t="str">
        <f t="shared" si="10"/>
        <v/>
      </c>
      <c r="AB57" s="188" t="str">
        <f t="shared" ref="AB57:AB66" si="17">(IF(OR($T57="",AA57=""),"",IF(OR($T57=0,AA57=0),0,IF((AA57*100%)/$T57&gt;100%,100%,(AA57*100%)/$T57))))</f>
        <v/>
      </c>
      <c r="AC57" s="8" t="str">
        <f t="shared" ref="AC57:AC66" si="18">IF(Z57="","",IF(AB57&lt;100%, IF(AB57&lt;25%, "ALERTA","EN TERMINO"), IF(AB57=100%, "OK", "EN TERMINO")))</f>
        <v/>
      </c>
      <c r="AD57" s="70" t="s">
        <v>337</v>
      </c>
      <c r="AF57" s="13" t="str">
        <f t="shared" si="1"/>
        <v>PENDIENTE</v>
      </c>
      <c r="BG57" s="13" t="str">
        <f t="shared" si="11"/>
        <v>INCUMPLIDA</v>
      </c>
      <c r="BI57" s="547" t="str">
        <f t="shared" si="3"/>
        <v>ABIERTO</v>
      </c>
    </row>
    <row r="58" spans="1:61" ht="35.1" customHeight="1" x14ac:dyDescent="0.25">
      <c r="A58" s="148"/>
      <c r="B58" s="148"/>
      <c r="C58" s="432" t="s">
        <v>154</v>
      </c>
      <c r="D58" s="148"/>
      <c r="E58" s="611"/>
      <c r="F58" s="148"/>
      <c r="G58" s="148">
        <v>2</v>
      </c>
      <c r="H58" s="488" t="s">
        <v>736</v>
      </c>
      <c r="I58" s="151" t="s">
        <v>306</v>
      </c>
      <c r="J58" s="156"/>
      <c r="K58" s="152"/>
      <c r="L58" s="165"/>
      <c r="M58" s="169"/>
      <c r="N58" s="432" t="s">
        <v>69</v>
      </c>
      <c r="O58" s="432" t="str">
        <f>IF(H58="","",VLOOKUP(H58,'[1]Procedimientos Publicar'!$C$6:$E$85,3,FALSE))</f>
        <v>SECRETARIA GENERAL</v>
      </c>
      <c r="P58" s="432" t="s">
        <v>303</v>
      </c>
      <c r="Q58" s="148"/>
      <c r="R58" s="148"/>
      <c r="S58" s="165"/>
      <c r="T58" s="149">
        <v>1</v>
      </c>
      <c r="U58" s="148"/>
      <c r="V58" s="170"/>
      <c r="W58" s="170"/>
      <c r="X58" s="150">
        <v>43830</v>
      </c>
      <c r="Y58" s="161"/>
      <c r="Z58" s="148"/>
      <c r="AA58" s="187" t="str">
        <f t="shared" si="10"/>
        <v/>
      </c>
      <c r="AB58" s="188" t="str">
        <f t="shared" si="17"/>
        <v/>
      </c>
      <c r="AC58" s="8" t="str">
        <f t="shared" si="18"/>
        <v/>
      </c>
      <c r="AD58" s="70" t="s">
        <v>337</v>
      </c>
      <c r="AF58" s="13" t="str">
        <f t="shared" si="1"/>
        <v>PENDIENTE</v>
      </c>
      <c r="BG58" s="13" t="str">
        <f t="shared" si="11"/>
        <v>INCUMPLIDA</v>
      </c>
      <c r="BI58" s="547" t="str">
        <f t="shared" si="3"/>
        <v>ABIERTO</v>
      </c>
    </row>
    <row r="59" spans="1:61" ht="35.1" customHeight="1" x14ac:dyDescent="0.25">
      <c r="A59" s="148"/>
      <c r="B59" s="148"/>
      <c r="C59" s="432" t="s">
        <v>154</v>
      </c>
      <c r="D59" s="148"/>
      <c r="E59" s="611"/>
      <c r="F59" s="148"/>
      <c r="G59" s="148">
        <v>3</v>
      </c>
      <c r="H59" s="488" t="s">
        <v>736</v>
      </c>
      <c r="I59" s="159" t="s">
        <v>307</v>
      </c>
      <c r="J59" s="159" t="s">
        <v>315</v>
      </c>
      <c r="K59" s="161" t="s">
        <v>353</v>
      </c>
      <c r="L59" s="165" t="s">
        <v>324</v>
      </c>
      <c r="M59" s="166">
        <v>5</v>
      </c>
      <c r="N59" s="432" t="s">
        <v>69</v>
      </c>
      <c r="O59" s="432" t="str">
        <f>IF(H59="","",VLOOKUP(H59,'[1]Procedimientos Publicar'!$C$6:$E$85,3,FALSE))</f>
        <v>SECRETARIA GENERAL</v>
      </c>
      <c r="P59" s="432" t="s">
        <v>303</v>
      </c>
      <c r="Q59" s="148"/>
      <c r="R59" s="148"/>
      <c r="S59" s="161"/>
      <c r="T59" s="149">
        <v>1</v>
      </c>
      <c r="U59" s="148"/>
      <c r="V59" s="168">
        <v>43374</v>
      </c>
      <c r="W59" s="168">
        <v>43769</v>
      </c>
      <c r="X59" s="150">
        <v>43830</v>
      </c>
      <c r="Y59" s="161" t="s">
        <v>330</v>
      </c>
      <c r="Z59" s="148">
        <v>4</v>
      </c>
      <c r="AA59" s="187">
        <f t="shared" si="10"/>
        <v>0.8</v>
      </c>
      <c r="AB59" s="188">
        <f t="shared" si="17"/>
        <v>0.8</v>
      </c>
      <c r="AC59" s="8" t="str">
        <f t="shared" si="18"/>
        <v>EN TERMINO</v>
      </c>
      <c r="AD59" s="177" t="s">
        <v>346</v>
      </c>
      <c r="AF59" s="13" t="str">
        <f t="shared" si="1"/>
        <v>PENDIENTE</v>
      </c>
      <c r="BG59" s="13" t="str">
        <f t="shared" si="11"/>
        <v>INCUMPLIDA</v>
      </c>
      <c r="BI59" s="547" t="str">
        <f t="shared" si="3"/>
        <v>ABIERTO</v>
      </c>
    </row>
    <row r="60" spans="1:61" ht="35.1" customHeight="1" x14ac:dyDescent="0.25">
      <c r="A60" s="148"/>
      <c r="B60" s="148"/>
      <c r="C60" s="432" t="s">
        <v>154</v>
      </c>
      <c r="D60" s="148"/>
      <c r="E60" s="611"/>
      <c r="F60" s="148"/>
      <c r="G60" s="148">
        <v>4</v>
      </c>
      <c r="H60" s="488" t="s">
        <v>736</v>
      </c>
      <c r="I60" s="349" t="s">
        <v>308</v>
      </c>
      <c r="J60" s="161" t="s">
        <v>316</v>
      </c>
      <c r="K60" s="161" t="s">
        <v>354</v>
      </c>
      <c r="L60" s="174" t="s">
        <v>325</v>
      </c>
      <c r="M60" s="171">
        <v>12</v>
      </c>
      <c r="N60" s="432" t="s">
        <v>69</v>
      </c>
      <c r="O60" s="432" t="str">
        <f>IF(H60="","",VLOOKUP(H60,'[1]Procedimientos Publicar'!$C$6:$E$85,3,FALSE))</f>
        <v>SECRETARIA GENERAL</v>
      </c>
      <c r="P60" s="432" t="s">
        <v>303</v>
      </c>
      <c r="Q60" s="148"/>
      <c r="R60" s="148"/>
      <c r="S60" s="161"/>
      <c r="T60" s="149">
        <v>1</v>
      </c>
      <c r="U60" s="148"/>
      <c r="V60" s="168">
        <v>43101</v>
      </c>
      <c r="W60" s="168">
        <v>43830</v>
      </c>
      <c r="X60" s="150">
        <v>43830</v>
      </c>
      <c r="Y60" s="161" t="s">
        <v>331</v>
      </c>
      <c r="Z60" s="148">
        <v>12</v>
      </c>
      <c r="AA60" s="187">
        <f t="shared" si="10"/>
        <v>1</v>
      </c>
      <c r="AB60" s="188">
        <f t="shared" si="17"/>
        <v>1</v>
      </c>
      <c r="AC60" s="8" t="str">
        <f t="shared" si="18"/>
        <v>OK</v>
      </c>
      <c r="AD60" s="69" t="s">
        <v>338</v>
      </c>
      <c r="AF60" s="13" t="str">
        <f t="shared" si="1"/>
        <v>CUMPLIDA</v>
      </c>
      <c r="BG60" s="13" t="str">
        <f t="shared" si="11"/>
        <v>CUMPLIDA</v>
      </c>
      <c r="BI60" s="547" t="str">
        <f t="shared" si="3"/>
        <v>CERRADO</v>
      </c>
    </row>
    <row r="61" spans="1:61" ht="35.1" customHeight="1" x14ac:dyDescent="0.25">
      <c r="A61" s="148"/>
      <c r="B61" s="148"/>
      <c r="C61" s="432" t="s">
        <v>154</v>
      </c>
      <c r="D61" s="148"/>
      <c r="E61" s="611"/>
      <c r="F61" s="148"/>
      <c r="G61" s="148">
        <v>5</v>
      </c>
      <c r="H61" s="488" t="s">
        <v>736</v>
      </c>
      <c r="I61" s="151" t="s">
        <v>309</v>
      </c>
      <c r="J61" s="161"/>
      <c r="K61" s="161" t="s">
        <v>355</v>
      </c>
      <c r="L61" s="173" t="s">
        <v>326</v>
      </c>
      <c r="M61" s="172">
        <v>1</v>
      </c>
      <c r="N61" s="432" t="s">
        <v>69</v>
      </c>
      <c r="O61" s="432" t="str">
        <f>IF(H61="","",VLOOKUP(H61,'[1]Procedimientos Publicar'!$C$6:$E$85,3,FALSE))</f>
        <v>SECRETARIA GENERAL</v>
      </c>
      <c r="P61" s="432" t="s">
        <v>303</v>
      </c>
      <c r="Q61" s="148"/>
      <c r="R61" s="148"/>
      <c r="S61" s="161"/>
      <c r="T61" s="149">
        <v>1</v>
      </c>
      <c r="U61" s="148"/>
      <c r="V61" s="168"/>
      <c r="W61" s="167"/>
      <c r="X61" s="150">
        <v>43830</v>
      </c>
      <c r="Y61" s="161" t="s">
        <v>332</v>
      </c>
      <c r="Z61" s="148">
        <v>1</v>
      </c>
      <c r="AA61" s="187">
        <f t="shared" si="10"/>
        <v>1</v>
      </c>
      <c r="AB61" s="188">
        <f t="shared" si="17"/>
        <v>1</v>
      </c>
      <c r="AC61" s="8" t="str">
        <f t="shared" si="18"/>
        <v>OK</v>
      </c>
      <c r="AD61" s="176" t="s">
        <v>339</v>
      </c>
      <c r="AF61" s="13" t="str">
        <f t="shared" si="1"/>
        <v>CUMPLIDA</v>
      </c>
      <c r="BG61" s="13" t="str">
        <f t="shared" si="11"/>
        <v>CUMPLIDA</v>
      </c>
      <c r="BI61" s="547" t="str">
        <f t="shared" si="3"/>
        <v>CERRADO</v>
      </c>
    </row>
    <row r="62" spans="1:61" ht="35.1" customHeight="1" x14ac:dyDescent="0.25">
      <c r="A62" s="148"/>
      <c r="B62" s="148"/>
      <c r="C62" s="432" t="s">
        <v>154</v>
      </c>
      <c r="D62" s="148"/>
      <c r="E62" s="611"/>
      <c r="F62" s="148"/>
      <c r="G62" s="148">
        <v>7</v>
      </c>
      <c r="H62" s="488" t="s">
        <v>736</v>
      </c>
      <c r="I62" s="159" t="s">
        <v>310</v>
      </c>
      <c r="J62" s="161" t="s">
        <v>317</v>
      </c>
      <c r="K62" s="163" t="s">
        <v>719</v>
      </c>
      <c r="L62" s="163" t="s">
        <v>322</v>
      </c>
      <c r="M62" s="166">
        <v>2</v>
      </c>
      <c r="N62" s="432" t="s">
        <v>69</v>
      </c>
      <c r="O62" s="432" t="str">
        <f>IF(H62="","",VLOOKUP(H62,'[1]Procedimientos Publicar'!$C$6:$E$85,3,FALSE))</f>
        <v>SECRETARIA GENERAL</v>
      </c>
      <c r="P62" s="432" t="s">
        <v>303</v>
      </c>
      <c r="Q62" s="148"/>
      <c r="R62" s="148"/>
      <c r="S62" s="163"/>
      <c r="T62" s="149">
        <v>1</v>
      </c>
      <c r="U62" s="148"/>
      <c r="V62" s="168">
        <v>43101</v>
      </c>
      <c r="W62" s="168">
        <v>43830</v>
      </c>
      <c r="X62" s="150">
        <v>43830</v>
      </c>
      <c r="Y62" s="161" t="s">
        <v>333</v>
      </c>
      <c r="Z62" s="148">
        <v>1</v>
      </c>
      <c r="AA62" s="187">
        <f t="shared" si="10"/>
        <v>0.5</v>
      </c>
      <c r="AB62" s="188">
        <f t="shared" si="17"/>
        <v>0.5</v>
      </c>
      <c r="AC62" s="8" t="str">
        <f t="shared" si="18"/>
        <v>EN TERMINO</v>
      </c>
      <c r="AD62" s="177" t="s">
        <v>340</v>
      </c>
      <c r="AF62" s="13" t="str">
        <f t="shared" si="1"/>
        <v>PENDIENTE</v>
      </c>
      <c r="AG62" s="470"/>
      <c r="AH62" s="470"/>
      <c r="AI62" s="470"/>
      <c r="AJ62" s="470"/>
      <c r="AK62" s="470"/>
      <c r="AL62" s="470"/>
      <c r="AM62" s="470"/>
      <c r="AN62" s="470"/>
      <c r="AO62" s="470"/>
      <c r="AP62" s="470"/>
      <c r="AQ62" s="470"/>
      <c r="AR62" s="470"/>
      <c r="AS62" s="470"/>
      <c r="AT62" s="470"/>
      <c r="AU62" s="470"/>
      <c r="AV62" s="470"/>
      <c r="AW62" s="470"/>
      <c r="AX62" s="470"/>
      <c r="AY62" s="470"/>
      <c r="AZ62" s="470"/>
      <c r="BA62" s="470"/>
      <c r="BB62" s="470"/>
      <c r="BC62" s="470"/>
      <c r="BD62" s="470"/>
      <c r="BE62" s="470"/>
      <c r="BF62" s="470"/>
      <c r="BG62" s="13" t="str">
        <f t="shared" si="11"/>
        <v>INCUMPLIDA</v>
      </c>
      <c r="BI62" s="547" t="str">
        <f t="shared" si="3"/>
        <v>ABIERTO</v>
      </c>
    </row>
    <row r="63" spans="1:61" ht="35.1" customHeight="1" x14ac:dyDescent="0.25">
      <c r="A63" s="148"/>
      <c r="B63" s="148"/>
      <c r="C63" s="432" t="s">
        <v>154</v>
      </c>
      <c r="D63" s="148"/>
      <c r="E63" s="611"/>
      <c r="F63" s="148"/>
      <c r="G63" s="148">
        <v>8</v>
      </c>
      <c r="H63" s="488" t="s">
        <v>736</v>
      </c>
      <c r="I63" s="151" t="s">
        <v>311</v>
      </c>
      <c r="J63" s="161" t="s">
        <v>318</v>
      </c>
      <c r="K63" s="161" t="s">
        <v>356</v>
      </c>
      <c r="L63" s="161" t="s">
        <v>327</v>
      </c>
      <c r="M63" s="171">
        <v>12</v>
      </c>
      <c r="N63" s="432" t="s">
        <v>69</v>
      </c>
      <c r="O63" s="432" t="str">
        <f>IF(H63="","",VLOOKUP(H63,'[1]Procedimientos Publicar'!$C$6:$E$85,3,FALSE))</f>
        <v>SECRETARIA GENERAL</v>
      </c>
      <c r="P63" s="432" t="s">
        <v>303</v>
      </c>
      <c r="Q63" s="148"/>
      <c r="R63" s="148"/>
      <c r="S63" s="161"/>
      <c r="T63" s="149">
        <v>1</v>
      </c>
      <c r="U63" s="148"/>
      <c r="V63" s="168">
        <v>43101</v>
      </c>
      <c r="W63" s="168">
        <v>43830</v>
      </c>
      <c r="X63" s="150">
        <v>43830</v>
      </c>
      <c r="Y63" s="161" t="s">
        <v>334</v>
      </c>
      <c r="Z63" s="148">
        <v>12</v>
      </c>
      <c r="AA63" s="187">
        <f t="shared" si="10"/>
        <v>1</v>
      </c>
      <c r="AB63" s="188">
        <f t="shared" si="17"/>
        <v>1</v>
      </c>
      <c r="AC63" s="8" t="str">
        <f t="shared" si="18"/>
        <v>OK</v>
      </c>
      <c r="AD63" s="176" t="s">
        <v>341</v>
      </c>
      <c r="AF63" s="13" t="str">
        <f t="shared" si="1"/>
        <v>CUMPLIDA</v>
      </c>
      <c r="BG63" s="13" t="str">
        <f t="shared" si="11"/>
        <v>CUMPLIDA</v>
      </c>
      <c r="BI63" s="547" t="str">
        <f t="shared" si="3"/>
        <v>CERRADO</v>
      </c>
    </row>
    <row r="64" spans="1:61" ht="35.1" customHeight="1" x14ac:dyDescent="0.25">
      <c r="A64" s="148"/>
      <c r="B64" s="148"/>
      <c r="C64" s="432" t="s">
        <v>154</v>
      </c>
      <c r="D64" s="148"/>
      <c r="E64" s="611"/>
      <c r="F64" s="148"/>
      <c r="G64" s="148">
        <v>9</v>
      </c>
      <c r="H64" s="488" t="s">
        <v>736</v>
      </c>
      <c r="I64" s="151" t="s">
        <v>312</v>
      </c>
      <c r="J64" s="161" t="s">
        <v>319</v>
      </c>
      <c r="K64" s="161" t="s">
        <v>357</v>
      </c>
      <c r="L64" s="161" t="s">
        <v>328</v>
      </c>
      <c r="M64" s="171">
        <v>1</v>
      </c>
      <c r="N64" s="432" t="s">
        <v>69</v>
      </c>
      <c r="O64" s="432" t="str">
        <f>IF(H64="","",VLOOKUP(H64,'[1]Procedimientos Publicar'!$C$6:$E$85,3,FALSE))</f>
        <v>SECRETARIA GENERAL</v>
      </c>
      <c r="P64" s="432" t="s">
        <v>303</v>
      </c>
      <c r="Q64" s="148"/>
      <c r="R64" s="148"/>
      <c r="S64" s="161"/>
      <c r="T64" s="149">
        <v>1</v>
      </c>
      <c r="U64" s="148"/>
      <c r="V64" s="168">
        <v>43101</v>
      </c>
      <c r="W64" s="168">
        <v>43830</v>
      </c>
      <c r="X64" s="150">
        <v>43830</v>
      </c>
      <c r="Y64" s="161" t="s">
        <v>344</v>
      </c>
      <c r="Z64" s="148">
        <v>0.5</v>
      </c>
      <c r="AA64" s="187">
        <f t="shared" si="10"/>
        <v>0.5</v>
      </c>
      <c r="AB64" s="188">
        <f t="shared" si="17"/>
        <v>0.5</v>
      </c>
      <c r="AC64" s="8" t="str">
        <f t="shared" si="18"/>
        <v>EN TERMINO</v>
      </c>
      <c r="AD64" s="177" t="s">
        <v>343</v>
      </c>
      <c r="AF64" s="13" t="str">
        <f t="shared" si="1"/>
        <v>PENDIENTE</v>
      </c>
      <c r="BG64" s="13" t="str">
        <f t="shared" si="11"/>
        <v>INCUMPLIDA</v>
      </c>
      <c r="BI64" s="547" t="str">
        <f t="shared" si="3"/>
        <v>ABIERTO</v>
      </c>
    </row>
    <row r="65" spans="1:61" ht="35.1" customHeight="1" x14ac:dyDescent="0.25">
      <c r="A65" s="148"/>
      <c r="B65" s="148"/>
      <c r="C65" s="432" t="s">
        <v>154</v>
      </c>
      <c r="D65" s="148"/>
      <c r="E65" s="611"/>
      <c r="F65" s="148"/>
      <c r="G65" s="148">
        <v>11</v>
      </c>
      <c r="H65" s="488" t="s">
        <v>736</v>
      </c>
      <c r="I65" s="151" t="s">
        <v>313</v>
      </c>
      <c r="J65" s="161" t="s">
        <v>320</v>
      </c>
      <c r="K65" s="161"/>
      <c r="L65" s="161" t="s">
        <v>329</v>
      </c>
      <c r="M65" s="171">
        <v>1</v>
      </c>
      <c r="N65" s="432" t="s">
        <v>69</v>
      </c>
      <c r="O65" s="432" t="str">
        <f>IF(H65="","",VLOOKUP(H65,'[1]Procedimientos Publicar'!$C$6:$E$85,3,FALSE))</f>
        <v>SECRETARIA GENERAL</v>
      </c>
      <c r="P65" s="432" t="s">
        <v>303</v>
      </c>
      <c r="Q65" s="148"/>
      <c r="R65" s="148"/>
      <c r="S65" s="161"/>
      <c r="T65" s="149">
        <v>1</v>
      </c>
      <c r="U65" s="148"/>
      <c r="V65" s="168">
        <v>43101</v>
      </c>
      <c r="W65" s="168">
        <v>43830</v>
      </c>
      <c r="X65" s="150">
        <v>43830</v>
      </c>
      <c r="Y65" s="161" t="s">
        <v>335</v>
      </c>
      <c r="Z65" s="148">
        <v>1</v>
      </c>
      <c r="AA65" s="187">
        <f t="shared" si="10"/>
        <v>1</v>
      </c>
      <c r="AB65" s="188">
        <f t="shared" si="17"/>
        <v>1</v>
      </c>
      <c r="AC65" s="8" t="str">
        <f t="shared" si="18"/>
        <v>OK</v>
      </c>
      <c r="AD65" s="178" t="s">
        <v>342</v>
      </c>
      <c r="AF65" s="13" t="str">
        <f t="shared" si="1"/>
        <v>CUMPLIDA</v>
      </c>
      <c r="BG65" s="13" t="str">
        <f t="shared" si="11"/>
        <v>CUMPLIDA</v>
      </c>
      <c r="BI65" s="547" t="str">
        <f t="shared" si="3"/>
        <v>CERRADO</v>
      </c>
    </row>
    <row r="66" spans="1:61" ht="35.1" customHeight="1" x14ac:dyDescent="0.25">
      <c r="A66" s="148"/>
      <c r="B66" s="148"/>
      <c r="C66" s="432" t="s">
        <v>154</v>
      </c>
      <c r="D66" s="148"/>
      <c r="E66" s="611"/>
      <c r="F66" s="148"/>
      <c r="G66" s="148">
        <v>12</v>
      </c>
      <c r="H66" s="488" t="s">
        <v>736</v>
      </c>
      <c r="I66" s="151" t="s">
        <v>314</v>
      </c>
      <c r="J66" s="163" t="s">
        <v>321</v>
      </c>
      <c r="K66" s="163" t="s">
        <v>358</v>
      </c>
      <c r="L66" s="163" t="s">
        <v>323</v>
      </c>
      <c r="M66" s="172">
        <v>1</v>
      </c>
      <c r="N66" s="432" t="s">
        <v>69</v>
      </c>
      <c r="O66" s="432" t="str">
        <f>IF(H66="","",VLOOKUP(H66,'[1]Procedimientos Publicar'!$C$6:$E$85,3,FALSE))</f>
        <v>SECRETARIA GENERAL</v>
      </c>
      <c r="P66" s="432" t="s">
        <v>303</v>
      </c>
      <c r="Q66" s="148"/>
      <c r="R66" s="148"/>
      <c r="S66" s="163"/>
      <c r="T66" s="149">
        <v>1</v>
      </c>
      <c r="U66" s="148"/>
      <c r="V66" s="168">
        <v>43770</v>
      </c>
      <c r="W66" s="168">
        <v>43830</v>
      </c>
      <c r="X66" s="150">
        <v>43830</v>
      </c>
      <c r="Y66" s="161" t="s">
        <v>336</v>
      </c>
      <c r="Z66" s="148">
        <v>0.5</v>
      </c>
      <c r="AA66" s="187">
        <f t="shared" si="10"/>
        <v>0.5</v>
      </c>
      <c r="AB66" s="188">
        <f t="shared" si="17"/>
        <v>0.5</v>
      </c>
      <c r="AC66" s="8" t="str">
        <f t="shared" si="18"/>
        <v>EN TERMINO</v>
      </c>
      <c r="AD66" s="177" t="s">
        <v>345</v>
      </c>
      <c r="AF66" s="13" t="str">
        <f t="shared" si="1"/>
        <v>PENDIENTE</v>
      </c>
      <c r="BG66" s="13" t="str">
        <f t="shared" si="11"/>
        <v>INCUMPLIDA</v>
      </c>
      <c r="BI66" s="547" t="str">
        <f t="shared" si="3"/>
        <v>ABIERTO</v>
      </c>
    </row>
    <row r="67" spans="1:61" ht="35.1" customHeight="1" x14ac:dyDescent="0.25">
      <c r="A67" s="180"/>
      <c r="B67" s="180"/>
      <c r="C67" s="433" t="s">
        <v>154</v>
      </c>
      <c r="D67" s="180"/>
      <c r="E67" s="596" t="s">
        <v>347</v>
      </c>
      <c r="F67" s="180"/>
      <c r="G67" s="180">
        <v>1</v>
      </c>
      <c r="H67" s="489" t="s">
        <v>736</v>
      </c>
      <c r="I67" s="189" t="s">
        <v>348</v>
      </c>
      <c r="J67" s="183"/>
      <c r="K67" s="180"/>
      <c r="L67" s="180"/>
      <c r="M67" s="180">
        <v>1</v>
      </c>
      <c r="N67" s="433" t="s">
        <v>69</v>
      </c>
      <c r="O67" s="433" t="str">
        <f>IF(H67="","",VLOOKUP(H67,'[1]Procedimientos Publicar'!$C$6:$E$85,3,FALSE))</f>
        <v>SECRETARIA GENERAL</v>
      </c>
      <c r="P67" s="433" t="s">
        <v>303</v>
      </c>
      <c r="Q67" s="180"/>
      <c r="R67" s="180"/>
      <c r="S67" s="180"/>
      <c r="T67" s="181">
        <v>1</v>
      </c>
      <c r="U67" s="180"/>
      <c r="V67" s="180"/>
      <c r="W67" s="180"/>
      <c r="X67" s="182">
        <v>43830</v>
      </c>
      <c r="Y67" s="428" t="s">
        <v>359</v>
      </c>
      <c r="Z67" s="180">
        <v>1</v>
      </c>
      <c r="AA67" s="185">
        <f t="shared" si="10"/>
        <v>1</v>
      </c>
      <c r="AB67" s="186">
        <f t="shared" ref="AB67:AB70" si="19">(IF(OR($T67="",AA67=""),"",IF(OR($T67=0,AA67=0),0,IF((AA67*100%)/$T67&gt;100%,100%,(AA67*100%)/$T67))))</f>
        <v>1</v>
      </c>
      <c r="AC67" s="8" t="str">
        <f t="shared" ref="AC67:AC70" si="20">IF(Z67="","",IF(AB67&lt;100%, IF(AB67&lt;25%, "ALERTA","EN TERMINO"), IF(AB67=100%, "OK", "EN TERMINO")))</f>
        <v>OK</v>
      </c>
      <c r="AD67" s="450" t="s">
        <v>364</v>
      </c>
      <c r="AF67" s="13" t="str">
        <f t="shared" si="1"/>
        <v>CUMPLIDA</v>
      </c>
      <c r="BG67" s="13" t="str">
        <f t="shared" si="11"/>
        <v>CUMPLIDA</v>
      </c>
      <c r="BI67" s="547" t="str">
        <f t="shared" si="3"/>
        <v>CERRADO</v>
      </c>
    </row>
    <row r="68" spans="1:61" ht="35.1" customHeight="1" x14ac:dyDescent="0.25">
      <c r="A68" s="180"/>
      <c r="B68" s="180"/>
      <c r="C68" s="433" t="s">
        <v>154</v>
      </c>
      <c r="D68" s="180"/>
      <c r="E68" s="596"/>
      <c r="F68" s="180"/>
      <c r="G68" s="180">
        <v>2</v>
      </c>
      <c r="H68" s="489" t="s">
        <v>736</v>
      </c>
      <c r="I68" s="190" t="s">
        <v>349</v>
      </c>
      <c r="J68" s="183" t="s">
        <v>352</v>
      </c>
      <c r="K68" s="180"/>
      <c r="L68" s="180"/>
      <c r="M68" s="180"/>
      <c r="N68" s="433" t="s">
        <v>69</v>
      </c>
      <c r="O68" s="433" t="str">
        <f>IF(H68="","",VLOOKUP(H68,'[1]Procedimientos Publicar'!$C$6:$E$85,3,FALSE))</f>
        <v>SECRETARIA GENERAL</v>
      </c>
      <c r="P68" s="433" t="s">
        <v>303</v>
      </c>
      <c r="Q68" s="180"/>
      <c r="R68" s="180"/>
      <c r="S68" s="180"/>
      <c r="T68" s="181">
        <v>1</v>
      </c>
      <c r="U68" s="180"/>
      <c r="V68" s="180"/>
      <c r="W68" s="180"/>
      <c r="X68" s="182">
        <v>43830</v>
      </c>
      <c r="Y68" s="428" t="s">
        <v>360</v>
      </c>
      <c r="Z68" s="180"/>
      <c r="AA68" s="185" t="str">
        <f t="shared" si="10"/>
        <v/>
      </c>
      <c r="AB68" s="186" t="str">
        <f t="shared" si="19"/>
        <v/>
      </c>
      <c r="AC68" s="8" t="str">
        <f t="shared" si="20"/>
        <v/>
      </c>
      <c r="AD68" s="184" t="s">
        <v>362</v>
      </c>
      <c r="AF68" s="13" t="str">
        <f t="shared" si="1"/>
        <v>PENDIENTE</v>
      </c>
      <c r="BG68" s="13" t="str">
        <f t="shared" si="11"/>
        <v>INCUMPLIDA</v>
      </c>
      <c r="BI68" s="547" t="str">
        <f t="shared" si="3"/>
        <v>ABIERTO</v>
      </c>
    </row>
    <row r="69" spans="1:61" ht="35.1" customHeight="1" x14ac:dyDescent="0.25">
      <c r="A69" s="180"/>
      <c r="B69" s="180"/>
      <c r="C69" s="433" t="s">
        <v>154</v>
      </c>
      <c r="D69" s="180"/>
      <c r="E69" s="596"/>
      <c r="F69" s="180"/>
      <c r="G69" s="180">
        <v>3</v>
      </c>
      <c r="H69" s="489" t="s">
        <v>736</v>
      </c>
      <c r="I69" s="190" t="s">
        <v>350</v>
      </c>
      <c r="J69" s="183"/>
      <c r="K69" s="180"/>
      <c r="L69" s="180"/>
      <c r="M69" s="180"/>
      <c r="N69" s="433" t="s">
        <v>69</v>
      </c>
      <c r="O69" s="433" t="str">
        <f>IF(H69="","",VLOOKUP(H69,'[1]Procedimientos Publicar'!$C$6:$E$85,3,FALSE))</f>
        <v>SECRETARIA GENERAL</v>
      </c>
      <c r="P69" s="433" t="s">
        <v>303</v>
      </c>
      <c r="Q69" s="180"/>
      <c r="R69" s="180"/>
      <c r="S69" s="180"/>
      <c r="T69" s="181">
        <v>1</v>
      </c>
      <c r="U69" s="180"/>
      <c r="V69" s="180"/>
      <c r="W69" s="180"/>
      <c r="X69" s="182">
        <v>43830</v>
      </c>
      <c r="Y69" s="428" t="s">
        <v>361</v>
      </c>
      <c r="Z69" s="180"/>
      <c r="AA69" s="185" t="str">
        <f t="shared" si="10"/>
        <v/>
      </c>
      <c r="AB69" s="186" t="str">
        <f t="shared" si="19"/>
        <v/>
      </c>
      <c r="AC69" s="8" t="str">
        <f t="shared" si="20"/>
        <v/>
      </c>
      <c r="AD69" s="184" t="s">
        <v>363</v>
      </c>
      <c r="AF69" s="13" t="str">
        <f t="shared" si="1"/>
        <v>PENDIENTE</v>
      </c>
      <c r="BG69" s="13" t="str">
        <f t="shared" si="11"/>
        <v>INCUMPLIDA</v>
      </c>
      <c r="BI69" s="547" t="str">
        <f t="shared" si="3"/>
        <v>ABIERTO</v>
      </c>
    </row>
    <row r="70" spans="1:61" ht="35.1" customHeight="1" x14ac:dyDescent="0.25">
      <c r="A70" s="180"/>
      <c r="B70" s="180"/>
      <c r="C70" s="433" t="s">
        <v>154</v>
      </c>
      <c r="D70" s="180"/>
      <c r="E70" s="596"/>
      <c r="F70" s="180"/>
      <c r="G70" s="180">
        <v>4</v>
      </c>
      <c r="H70" s="489" t="s">
        <v>736</v>
      </c>
      <c r="I70" s="190" t="s">
        <v>351</v>
      </c>
      <c r="J70" s="183"/>
      <c r="K70" s="180"/>
      <c r="L70" s="180"/>
      <c r="M70" s="180">
        <v>1</v>
      </c>
      <c r="N70" s="433" t="s">
        <v>69</v>
      </c>
      <c r="O70" s="433" t="str">
        <f>IF(H70="","",VLOOKUP(H70,'[1]Procedimientos Publicar'!$C$6:$E$85,3,FALSE))</f>
        <v>SECRETARIA GENERAL</v>
      </c>
      <c r="P70" s="433" t="s">
        <v>303</v>
      </c>
      <c r="Q70" s="180"/>
      <c r="R70" s="180"/>
      <c r="S70" s="180"/>
      <c r="T70" s="181">
        <v>1</v>
      </c>
      <c r="U70" s="180"/>
      <c r="V70" s="180"/>
      <c r="W70" s="180"/>
      <c r="X70" s="182">
        <v>43830</v>
      </c>
      <c r="Y70" s="428" t="s">
        <v>361</v>
      </c>
      <c r="Z70" s="180">
        <v>1</v>
      </c>
      <c r="AA70" s="185">
        <f t="shared" si="10"/>
        <v>1</v>
      </c>
      <c r="AB70" s="186">
        <f t="shared" si="19"/>
        <v>1</v>
      </c>
      <c r="AC70" s="8" t="str">
        <f t="shared" si="20"/>
        <v>OK</v>
      </c>
      <c r="AD70" s="450" t="s">
        <v>365</v>
      </c>
      <c r="AF70" s="13" t="str">
        <f t="shared" si="1"/>
        <v>CUMPLIDA</v>
      </c>
      <c r="BG70" s="13" t="str">
        <f t="shared" si="11"/>
        <v>CUMPLIDA</v>
      </c>
      <c r="BI70" s="547" t="str">
        <f t="shared" si="3"/>
        <v>CERRADO</v>
      </c>
    </row>
    <row r="71" spans="1:61" ht="35.1" customHeight="1" x14ac:dyDescent="0.2">
      <c r="A71" s="42"/>
      <c r="B71" s="42"/>
      <c r="C71" s="437" t="s">
        <v>154</v>
      </c>
      <c r="D71" s="42"/>
      <c r="E71" s="597" t="s">
        <v>366</v>
      </c>
      <c r="F71" s="42"/>
      <c r="G71" s="42">
        <v>1</v>
      </c>
      <c r="H71" s="475" t="s">
        <v>737</v>
      </c>
      <c r="I71" s="195" t="s">
        <v>369</v>
      </c>
      <c r="J71" s="42"/>
      <c r="K71" s="42"/>
      <c r="L71" s="42"/>
      <c r="M71" s="42">
        <v>1</v>
      </c>
      <c r="N71" s="437" t="s">
        <v>69</v>
      </c>
      <c r="O71" s="437" t="str">
        <f>IF(H71="","",VLOOKUP(H71,'[1]Procedimientos Publicar'!$C$6:$E$85,3,FALSE))</f>
        <v>SECRETARIA GENERAL</v>
      </c>
      <c r="P71" s="472" t="s">
        <v>367</v>
      </c>
      <c r="Q71" s="42"/>
      <c r="R71" s="42"/>
      <c r="S71" s="42"/>
      <c r="T71" s="48">
        <v>1</v>
      </c>
      <c r="U71" s="42"/>
      <c r="V71" s="42"/>
      <c r="W71" s="42"/>
      <c r="X71" s="43">
        <v>43830</v>
      </c>
      <c r="Y71" s="57"/>
      <c r="Z71" s="42">
        <v>1</v>
      </c>
      <c r="AA71" s="51">
        <f t="shared" si="10"/>
        <v>1</v>
      </c>
      <c r="AB71" s="221">
        <f t="shared" ref="AB71:AB78" si="21">(IF(OR($T71="",AA71=""),"",IF(OR($T71=0,AA71=0),0,IF((AA71*100%)/$T71&gt;100%,100%,(AA71*100%)/$T71))))</f>
        <v>1</v>
      </c>
      <c r="AC71" s="8" t="str">
        <f t="shared" ref="AC71:AC78" si="22">IF(Z71="","",IF(AB71&lt;100%, IF(AB71&lt;25%, "ALERTA","EN TERMINO"), IF(AB71=100%, "OK", "EN TERMINO")))</f>
        <v>OK</v>
      </c>
      <c r="AF71" s="13" t="str">
        <f t="shared" si="1"/>
        <v>CUMPLIDA</v>
      </c>
      <c r="BG71" s="13" t="str">
        <f t="shared" si="11"/>
        <v>CUMPLIDA</v>
      </c>
      <c r="BI71" s="547" t="str">
        <f t="shared" si="3"/>
        <v>CERRADO</v>
      </c>
    </row>
    <row r="72" spans="1:61" ht="35.1" customHeight="1" x14ac:dyDescent="0.25">
      <c r="A72" s="42"/>
      <c r="B72" s="42"/>
      <c r="C72" s="437" t="s">
        <v>154</v>
      </c>
      <c r="D72" s="42"/>
      <c r="E72" s="597"/>
      <c r="F72" s="42"/>
      <c r="G72" s="42">
        <v>2</v>
      </c>
      <c r="H72" s="475" t="s">
        <v>737</v>
      </c>
      <c r="I72" s="206" t="s">
        <v>370</v>
      </c>
      <c r="J72" s="207" t="s">
        <v>377</v>
      </c>
      <c r="K72" s="217" t="s">
        <v>380</v>
      </c>
      <c r="L72" s="208" t="s">
        <v>384</v>
      </c>
      <c r="M72" s="209">
        <v>1</v>
      </c>
      <c r="N72" s="437" t="s">
        <v>69</v>
      </c>
      <c r="O72" s="437" t="str">
        <f>IF(H72="","",VLOOKUP(H72,'[1]Procedimientos Publicar'!$C$6:$E$85,3,FALSE))</f>
        <v>SECRETARIA GENERAL</v>
      </c>
      <c r="P72" s="437" t="s">
        <v>367</v>
      </c>
      <c r="Q72" s="42"/>
      <c r="R72" s="42"/>
      <c r="S72" s="42"/>
      <c r="T72" s="48">
        <v>1</v>
      </c>
      <c r="U72" s="217" t="s">
        <v>380</v>
      </c>
      <c r="V72" s="218">
        <v>43556</v>
      </c>
      <c r="W72" s="218">
        <v>43617</v>
      </c>
      <c r="X72" s="43">
        <v>43830</v>
      </c>
      <c r="Y72" s="217" t="s">
        <v>387</v>
      </c>
      <c r="Z72" s="42">
        <v>1</v>
      </c>
      <c r="AA72" s="51">
        <f t="shared" ref="AA72:AA103" si="23">(IF(Z72="","",IF(OR($M72=0,$M72="",$X72=""),"",Z72/$M72)))</f>
        <v>1</v>
      </c>
      <c r="AB72" s="221">
        <f t="shared" si="21"/>
        <v>1</v>
      </c>
      <c r="AC72" s="8" t="str">
        <f t="shared" si="22"/>
        <v>OK</v>
      </c>
      <c r="AF72" s="13" t="str">
        <f t="shared" ref="AF72:AF135" si="24">IF(AB72=100%,IF(AB72&gt;25%,"CUMPLIDA","PENDIENTE"),IF(AB72&lt;25%,"INCUMPLIDA","PENDIENTE"))</f>
        <v>CUMPLIDA</v>
      </c>
      <c r="BG72" s="13" t="str">
        <f t="shared" ref="BG72:BG103" si="25">IF(AB72=100%,"CUMPLIDA","INCUMPLIDA")</f>
        <v>CUMPLIDA</v>
      </c>
      <c r="BI72" s="547" t="str">
        <f t="shared" si="3"/>
        <v>CERRADO</v>
      </c>
    </row>
    <row r="73" spans="1:61" ht="35.1" customHeight="1" x14ac:dyDescent="0.25">
      <c r="A73" s="42"/>
      <c r="B73" s="42"/>
      <c r="C73" s="437" t="s">
        <v>154</v>
      </c>
      <c r="D73" s="42"/>
      <c r="E73" s="597"/>
      <c r="F73" s="42"/>
      <c r="G73" s="42">
        <v>3</v>
      </c>
      <c r="H73" s="475" t="s">
        <v>737</v>
      </c>
      <c r="I73" s="206" t="s">
        <v>371</v>
      </c>
      <c r="J73" s="207" t="s">
        <v>378</v>
      </c>
      <c r="K73" s="210" t="s">
        <v>381</v>
      </c>
      <c r="L73" s="211" t="s">
        <v>385</v>
      </c>
      <c r="M73" s="212">
        <v>1</v>
      </c>
      <c r="N73" s="437" t="s">
        <v>69</v>
      </c>
      <c r="O73" s="437" t="str">
        <f>IF(H73="","",VLOOKUP(H73,'[1]Procedimientos Publicar'!$C$6:$E$85,3,FALSE))</f>
        <v>SECRETARIA GENERAL</v>
      </c>
      <c r="P73" s="437" t="s">
        <v>367</v>
      </c>
      <c r="Q73" s="42"/>
      <c r="R73" s="42"/>
      <c r="S73" s="42"/>
      <c r="T73" s="48">
        <v>1</v>
      </c>
      <c r="U73" s="210" t="s">
        <v>381</v>
      </c>
      <c r="V73" s="218">
        <v>43497</v>
      </c>
      <c r="W73" s="218">
        <v>43497</v>
      </c>
      <c r="X73" s="43">
        <v>43830</v>
      </c>
      <c r="Y73" s="217" t="s">
        <v>388</v>
      </c>
      <c r="Z73" s="42">
        <v>1</v>
      </c>
      <c r="AA73" s="51">
        <f t="shared" si="23"/>
        <v>1</v>
      </c>
      <c r="AB73" s="221">
        <f t="shared" si="21"/>
        <v>1</v>
      </c>
      <c r="AC73" s="8" t="str">
        <f t="shared" si="22"/>
        <v>OK</v>
      </c>
      <c r="AF73" s="13" t="str">
        <f t="shared" si="24"/>
        <v>CUMPLIDA</v>
      </c>
      <c r="BG73" s="13" t="str">
        <f t="shared" si="25"/>
        <v>CUMPLIDA</v>
      </c>
      <c r="BI73" s="547" t="str">
        <f t="shared" ref="BI73:BI136" si="26">IF(AF73="CUMPLIDA","CERRADO","ABIERTO")</f>
        <v>CERRADO</v>
      </c>
    </row>
    <row r="74" spans="1:61" ht="35.1" customHeight="1" x14ac:dyDescent="0.2">
      <c r="A74" s="42"/>
      <c r="B74" s="42"/>
      <c r="C74" s="437" t="s">
        <v>154</v>
      </c>
      <c r="D74" s="42"/>
      <c r="E74" s="597"/>
      <c r="F74" s="42"/>
      <c r="G74" s="42">
        <v>4</v>
      </c>
      <c r="H74" s="475" t="s">
        <v>737</v>
      </c>
      <c r="I74" s="213" t="s">
        <v>372</v>
      </c>
      <c r="J74" s="207" t="s">
        <v>377</v>
      </c>
      <c r="K74" s="213" t="s">
        <v>382</v>
      </c>
      <c r="L74" s="214" t="s">
        <v>727</v>
      </c>
      <c r="M74" s="45">
        <v>1</v>
      </c>
      <c r="N74" s="437" t="s">
        <v>69</v>
      </c>
      <c r="O74" s="437" t="str">
        <f>IF(H74="","",VLOOKUP(H74,'[1]Procedimientos Publicar'!$C$6:$E$85,3,FALSE))</f>
        <v>SECRETARIA GENERAL</v>
      </c>
      <c r="P74" s="194" t="s">
        <v>386</v>
      </c>
      <c r="Q74" s="42"/>
      <c r="R74" s="42"/>
      <c r="S74" s="42"/>
      <c r="T74" s="48">
        <v>1</v>
      </c>
      <c r="U74" s="213" t="s">
        <v>382</v>
      </c>
      <c r="V74" s="219"/>
      <c r="W74" s="220"/>
      <c r="X74" s="43">
        <v>43830</v>
      </c>
      <c r="Y74" s="422" t="s">
        <v>720</v>
      </c>
      <c r="Z74" s="42">
        <v>1</v>
      </c>
      <c r="AA74" s="51">
        <f t="shared" si="23"/>
        <v>1</v>
      </c>
      <c r="AB74" s="221">
        <f t="shared" si="21"/>
        <v>1</v>
      </c>
      <c r="AC74" s="8" t="str">
        <f>IF(Z74="","",IF(AB74&lt;100%, IF(AB74&lt;25%, "ALERTA","EN TERMINO"), IF(AB74=100%, "OK", "EN TERMINO")))</f>
        <v>OK</v>
      </c>
      <c r="AF74" s="13" t="str">
        <f t="shared" si="24"/>
        <v>CUMPLIDA</v>
      </c>
      <c r="BG74" s="13" t="str">
        <f t="shared" si="25"/>
        <v>CUMPLIDA</v>
      </c>
      <c r="BI74" s="547" t="str">
        <f t="shared" si="26"/>
        <v>CERRADO</v>
      </c>
    </row>
    <row r="75" spans="1:61" ht="35.1" customHeight="1" x14ac:dyDescent="0.2">
      <c r="A75" s="42"/>
      <c r="B75" s="42"/>
      <c r="C75" s="437" t="s">
        <v>154</v>
      </c>
      <c r="D75" s="42"/>
      <c r="E75" s="597"/>
      <c r="F75" s="42"/>
      <c r="G75" s="42">
        <v>5</v>
      </c>
      <c r="H75" s="475" t="s">
        <v>737</v>
      </c>
      <c r="I75" s="206" t="s">
        <v>373</v>
      </c>
      <c r="J75" s="211" t="s">
        <v>379</v>
      </c>
      <c r="K75" s="215" t="s">
        <v>383</v>
      </c>
      <c r="L75" s="211" t="s">
        <v>384</v>
      </c>
      <c r="M75" s="212">
        <v>5</v>
      </c>
      <c r="N75" s="437" t="s">
        <v>69</v>
      </c>
      <c r="O75" s="437" t="str">
        <f>IF(H75="","",VLOOKUP(H75,'[1]Procedimientos Publicar'!$C$6:$E$85,3,FALSE))</f>
        <v>SECRETARIA GENERAL</v>
      </c>
      <c r="P75" s="472" t="s">
        <v>367</v>
      </c>
      <c r="Q75" s="42"/>
      <c r="R75" s="42"/>
      <c r="S75" s="42"/>
      <c r="T75" s="48">
        <v>1</v>
      </c>
      <c r="U75" s="215" t="s">
        <v>383</v>
      </c>
      <c r="V75" s="218">
        <v>43525</v>
      </c>
      <c r="W75" s="218">
        <v>43556</v>
      </c>
      <c r="X75" s="43">
        <v>43830</v>
      </c>
      <c r="Y75" s="56" t="s">
        <v>390</v>
      </c>
      <c r="Z75" s="42">
        <v>5</v>
      </c>
      <c r="AA75" s="51">
        <f t="shared" si="23"/>
        <v>1</v>
      </c>
      <c r="AB75" s="221">
        <f t="shared" si="21"/>
        <v>1</v>
      </c>
      <c r="AC75" s="8" t="str">
        <f t="shared" si="22"/>
        <v>OK</v>
      </c>
      <c r="AF75" s="13" t="str">
        <f t="shared" si="24"/>
        <v>CUMPLIDA</v>
      </c>
      <c r="BG75" s="13" t="str">
        <f t="shared" si="25"/>
        <v>CUMPLIDA</v>
      </c>
      <c r="BI75" s="547" t="str">
        <f t="shared" si="26"/>
        <v>CERRADO</v>
      </c>
    </row>
    <row r="76" spans="1:61" ht="35.1" customHeight="1" x14ac:dyDescent="0.2">
      <c r="A76" s="42"/>
      <c r="B76" s="42"/>
      <c r="C76" s="437" t="s">
        <v>154</v>
      </c>
      <c r="D76" s="42"/>
      <c r="E76" s="597"/>
      <c r="F76" s="42"/>
      <c r="G76" s="42">
        <v>6</v>
      </c>
      <c r="H76" s="475" t="s">
        <v>737</v>
      </c>
      <c r="I76" s="195" t="s">
        <v>374</v>
      </c>
      <c r="J76" s="42"/>
      <c r="K76" s="42"/>
      <c r="L76" s="42"/>
      <c r="M76" s="42"/>
      <c r="N76" s="437" t="s">
        <v>69</v>
      </c>
      <c r="O76" s="437" t="str">
        <f>IF(H76="","",VLOOKUP(H76,'[1]Procedimientos Publicar'!$C$6:$E$85,3,FALSE))</f>
        <v>SECRETARIA GENERAL</v>
      </c>
      <c r="P76" s="42"/>
      <c r="Q76" s="42"/>
      <c r="R76" s="42"/>
      <c r="S76" s="42"/>
      <c r="T76" s="48">
        <v>1</v>
      </c>
      <c r="U76" s="42"/>
      <c r="V76" s="42"/>
      <c r="W76" s="42"/>
      <c r="X76" s="43">
        <v>43830</v>
      </c>
      <c r="Y76" s="423"/>
      <c r="Z76" s="42"/>
      <c r="AA76" s="51" t="str">
        <f t="shared" si="23"/>
        <v/>
      </c>
      <c r="AB76" s="221" t="str">
        <f t="shared" si="21"/>
        <v/>
      </c>
      <c r="AC76" s="8" t="str">
        <f t="shared" si="22"/>
        <v/>
      </c>
      <c r="AF76" s="13" t="str">
        <f t="shared" si="24"/>
        <v>PENDIENTE</v>
      </c>
      <c r="BG76" s="13" t="str">
        <f t="shared" si="25"/>
        <v>INCUMPLIDA</v>
      </c>
      <c r="BI76" s="547" t="str">
        <f t="shared" si="26"/>
        <v>ABIERTO</v>
      </c>
    </row>
    <row r="77" spans="1:61" ht="35.1" customHeight="1" x14ac:dyDescent="0.2">
      <c r="A77" s="42"/>
      <c r="B77" s="42"/>
      <c r="C77" s="437" t="s">
        <v>154</v>
      </c>
      <c r="D77" s="42"/>
      <c r="E77" s="597"/>
      <c r="F77" s="42"/>
      <c r="G77" s="42">
        <v>7</v>
      </c>
      <c r="H77" s="475" t="s">
        <v>737</v>
      </c>
      <c r="I77" s="195" t="s">
        <v>375</v>
      </c>
      <c r="J77" s="42"/>
      <c r="K77" s="42"/>
      <c r="L77" s="42"/>
      <c r="M77" s="42"/>
      <c r="N77" s="437" t="s">
        <v>69</v>
      </c>
      <c r="O77" s="437" t="str">
        <f>IF(H77="","",VLOOKUP(H77,'[1]Procedimientos Publicar'!$C$6:$E$85,3,FALSE))</f>
        <v>SECRETARIA GENERAL</v>
      </c>
      <c r="P77" s="42"/>
      <c r="Q77" s="42"/>
      <c r="R77" s="42"/>
      <c r="S77" s="42"/>
      <c r="T77" s="48">
        <v>1</v>
      </c>
      <c r="U77" s="42"/>
      <c r="V77" s="42"/>
      <c r="W77" s="42"/>
      <c r="X77" s="43">
        <v>43830</v>
      </c>
      <c r="Y77" s="423"/>
      <c r="Z77" s="42"/>
      <c r="AA77" s="51" t="str">
        <f t="shared" si="23"/>
        <v/>
      </c>
      <c r="AB77" s="221" t="str">
        <f t="shared" si="21"/>
        <v/>
      </c>
      <c r="AC77" s="8" t="str">
        <f t="shared" si="22"/>
        <v/>
      </c>
      <c r="AF77" s="13" t="str">
        <f t="shared" si="24"/>
        <v>PENDIENTE</v>
      </c>
      <c r="BG77" s="13" t="str">
        <f t="shared" si="25"/>
        <v>INCUMPLIDA</v>
      </c>
      <c r="BI77" s="547" t="str">
        <f t="shared" si="26"/>
        <v>ABIERTO</v>
      </c>
    </row>
    <row r="78" spans="1:61" ht="35.1" customHeight="1" x14ac:dyDescent="0.25">
      <c r="A78" s="42"/>
      <c r="B78" s="42"/>
      <c r="C78" s="437" t="s">
        <v>154</v>
      </c>
      <c r="D78" s="42"/>
      <c r="E78" s="597"/>
      <c r="F78" s="42"/>
      <c r="G78" s="42">
        <v>8</v>
      </c>
      <c r="H78" s="475" t="s">
        <v>737</v>
      </c>
      <c r="I78" s="206" t="s">
        <v>376</v>
      </c>
      <c r="J78" s="179"/>
      <c r="K78" s="42"/>
      <c r="L78" s="42"/>
      <c r="M78" s="42">
        <v>1</v>
      </c>
      <c r="N78" s="437" t="s">
        <v>69</v>
      </c>
      <c r="O78" s="437" t="str">
        <f>IF(H78="","",VLOOKUP(H78,'[1]Procedimientos Publicar'!$C$6:$E$85,3,FALSE))</f>
        <v>SECRETARIA GENERAL</v>
      </c>
      <c r="P78" s="194" t="s">
        <v>254</v>
      </c>
      <c r="Q78" s="42"/>
      <c r="R78" s="42"/>
      <c r="S78" s="42"/>
      <c r="T78" s="48">
        <v>1</v>
      </c>
      <c r="U78" s="42"/>
      <c r="V78" s="42"/>
      <c r="W78" s="42"/>
      <c r="X78" s="43">
        <v>43830</v>
      </c>
      <c r="Y78" s="355" t="s">
        <v>389</v>
      </c>
      <c r="Z78" s="42">
        <v>0</v>
      </c>
      <c r="AA78" s="51">
        <f t="shared" si="23"/>
        <v>0</v>
      </c>
      <c r="AB78" s="221">
        <f t="shared" si="21"/>
        <v>0</v>
      </c>
      <c r="AC78" s="8" t="str">
        <f t="shared" si="22"/>
        <v>ALERTA</v>
      </c>
      <c r="AF78" s="13" t="str">
        <f t="shared" si="24"/>
        <v>INCUMPLIDA</v>
      </c>
      <c r="BG78" s="13" t="str">
        <f t="shared" si="25"/>
        <v>INCUMPLIDA</v>
      </c>
      <c r="BI78" s="547" t="str">
        <f t="shared" si="26"/>
        <v>ABIERTO</v>
      </c>
    </row>
    <row r="79" spans="1:61" ht="35.1" customHeight="1" x14ac:dyDescent="0.2">
      <c r="A79" s="435"/>
      <c r="B79" s="435"/>
      <c r="C79" s="438" t="s">
        <v>154</v>
      </c>
      <c r="D79" s="435"/>
      <c r="E79" s="615" t="s">
        <v>391</v>
      </c>
      <c r="F79" s="435"/>
      <c r="G79" s="435">
        <v>1</v>
      </c>
      <c r="H79" s="486" t="s">
        <v>737</v>
      </c>
      <c r="I79" s="222" t="s">
        <v>392</v>
      </c>
      <c r="J79" s="205" t="s">
        <v>394</v>
      </c>
      <c r="K79" s="204" t="s">
        <v>396</v>
      </c>
      <c r="L79" s="204" t="s">
        <v>395</v>
      </c>
      <c r="M79" s="435">
        <v>1</v>
      </c>
      <c r="N79" s="438" t="s">
        <v>69</v>
      </c>
      <c r="O79" s="438" t="str">
        <f>IF(H79="","",VLOOKUP(H79,'[1]Procedimientos Publicar'!$C$6:$E$85,3,FALSE))</f>
        <v>SECRETARIA GENERAL</v>
      </c>
      <c r="P79" s="438" t="s">
        <v>367</v>
      </c>
      <c r="Q79" s="435"/>
      <c r="R79" s="435"/>
      <c r="S79" s="435"/>
      <c r="T79" s="40">
        <v>1</v>
      </c>
      <c r="U79" s="204" t="s">
        <v>396</v>
      </c>
      <c r="V79" s="224">
        <v>43617</v>
      </c>
      <c r="W79" s="224">
        <v>43800</v>
      </c>
      <c r="X79" s="39">
        <v>43830</v>
      </c>
      <c r="Y79" s="266" t="s">
        <v>397</v>
      </c>
      <c r="Z79" s="435">
        <v>1</v>
      </c>
      <c r="AA79" s="41">
        <f t="shared" si="23"/>
        <v>1</v>
      </c>
      <c r="AB79" s="60">
        <f t="shared" ref="AB79:AB80" si="27">(IF(OR($T79="",AA79=""),"",IF(OR($T79=0,AA79=0),0,IF((AA79*100%)/$T79&gt;100%,100%,(AA79*100%)/$T79))))</f>
        <v>1</v>
      </c>
      <c r="AC79" s="8" t="str">
        <f t="shared" ref="AC79:AC80" si="28">IF(Z79="","",IF(AB79&lt;100%, IF(AB79&lt;25%, "ALERTA","EN TERMINO"), IF(AB79=100%, "OK", "EN TERMINO")))</f>
        <v>OK</v>
      </c>
      <c r="AF79" s="13" t="str">
        <f t="shared" si="24"/>
        <v>CUMPLIDA</v>
      </c>
      <c r="BG79" s="13" t="str">
        <f t="shared" si="25"/>
        <v>CUMPLIDA</v>
      </c>
      <c r="BI79" s="547" t="str">
        <f t="shared" si="26"/>
        <v>CERRADO</v>
      </c>
    </row>
    <row r="80" spans="1:61" ht="35.1" customHeight="1" x14ac:dyDescent="0.25">
      <c r="A80" s="435"/>
      <c r="B80" s="435"/>
      <c r="C80" s="438" t="s">
        <v>154</v>
      </c>
      <c r="D80" s="435"/>
      <c r="E80" s="615"/>
      <c r="F80" s="435"/>
      <c r="G80" s="435">
        <v>2</v>
      </c>
      <c r="H80" s="486" t="s">
        <v>737</v>
      </c>
      <c r="I80" s="225" t="s">
        <v>393</v>
      </c>
      <c r="J80" s="226"/>
      <c r="K80" s="435"/>
      <c r="L80" s="435"/>
      <c r="M80" s="435"/>
      <c r="N80" s="438" t="s">
        <v>69</v>
      </c>
      <c r="O80" s="438" t="str">
        <f>IF(H80="","",VLOOKUP(H80,'[1]Procedimientos Publicar'!$C$6:$E$85,3,FALSE))</f>
        <v>SECRETARIA GENERAL</v>
      </c>
      <c r="P80" s="438" t="s">
        <v>367</v>
      </c>
      <c r="Q80" s="435"/>
      <c r="R80" s="435"/>
      <c r="S80" s="435"/>
      <c r="T80" s="40">
        <v>1</v>
      </c>
      <c r="U80" s="435"/>
      <c r="V80" s="435"/>
      <c r="W80" s="435"/>
      <c r="X80" s="39">
        <v>43830</v>
      </c>
      <c r="Y80" s="435"/>
      <c r="Z80" s="435"/>
      <c r="AA80" s="41" t="str">
        <f t="shared" si="23"/>
        <v/>
      </c>
      <c r="AB80" s="60" t="str">
        <f t="shared" si="27"/>
        <v/>
      </c>
      <c r="AC80" s="8" t="str">
        <f t="shared" si="28"/>
        <v/>
      </c>
      <c r="AF80" s="13" t="str">
        <f t="shared" si="24"/>
        <v>PENDIENTE</v>
      </c>
      <c r="BG80" s="13" t="str">
        <f t="shared" si="25"/>
        <v>INCUMPLIDA</v>
      </c>
      <c r="BI80" s="547" t="str">
        <f t="shared" si="26"/>
        <v>ABIERTO</v>
      </c>
    </row>
    <row r="81" spans="1:61" ht="35.1" customHeight="1" x14ac:dyDescent="0.2">
      <c r="A81" s="32"/>
      <c r="B81" s="32"/>
      <c r="C81" s="34" t="s">
        <v>154</v>
      </c>
      <c r="D81" s="32"/>
      <c r="E81" s="616" t="s">
        <v>398</v>
      </c>
      <c r="F81" s="32"/>
      <c r="G81" s="32">
        <v>1</v>
      </c>
      <c r="H81" s="63" t="s">
        <v>737</v>
      </c>
      <c r="I81" s="227" t="s">
        <v>399</v>
      </c>
      <c r="J81" s="228" t="s">
        <v>401</v>
      </c>
      <c r="K81" s="229" t="s">
        <v>725</v>
      </c>
      <c r="L81" s="229" t="s">
        <v>402</v>
      </c>
      <c r="M81" s="32">
        <v>7</v>
      </c>
      <c r="N81" s="34" t="s">
        <v>69</v>
      </c>
      <c r="O81" s="34" t="str">
        <f>IF(H81="","",VLOOKUP(H81,'[1]Procedimientos Publicar'!$C$6:$E$85,3,FALSE))</f>
        <v>SECRETARIA GENERAL</v>
      </c>
      <c r="P81" s="34" t="s">
        <v>367</v>
      </c>
      <c r="Q81" s="32"/>
      <c r="R81" s="32"/>
      <c r="S81" s="32"/>
      <c r="T81" s="36">
        <v>1</v>
      </c>
      <c r="U81" s="229" t="s">
        <v>404</v>
      </c>
      <c r="V81" s="230">
        <v>43617</v>
      </c>
      <c r="W81" s="230">
        <v>43800</v>
      </c>
      <c r="X81" s="33">
        <v>43830</v>
      </c>
      <c r="Y81" s="66" t="s">
        <v>405</v>
      </c>
      <c r="Z81" s="32">
        <v>7</v>
      </c>
      <c r="AA81" s="37">
        <f t="shared" si="23"/>
        <v>1</v>
      </c>
      <c r="AB81" s="65">
        <f t="shared" ref="AB81" si="29">(IF(OR($T81="",AA81=""),"",IF(OR($T81=0,AA81=0),0,IF((AA81*100%)/$T81&gt;100%,100%,(AA81*100%)/$T81))))</f>
        <v>1</v>
      </c>
      <c r="AC81" s="8" t="str">
        <f t="shared" ref="AC81" si="30">IF(Z81="","",IF(AB81&lt;100%, IF(AB81&lt;25%, "ALERTA","EN TERMINO"), IF(AB81=100%, "OK", "EN TERMINO")))</f>
        <v>OK</v>
      </c>
      <c r="AF81" s="13" t="str">
        <f t="shared" si="24"/>
        <v>CUMPLIDA</v>
      </c>
      <c r="BG81" s="13" t="str">
        <f t="shared" si="25"/>
        <v>CUMPLIDA</v>
      </c>
      <c r="BI81" s="547" t="str">
        <f t="shared" si="26"/>
        <v>CERRADO</v>
      </c>
    </row>
    <row r="82" spans="1:61" ht="35.1" customHeight="1" x14ac:dyDescent="0.2">
      <c r="A82" s="32"/>
      <c r="B82" s="32"/>
      <c r="C82" s="34" t="s">
        <v>154</v>
      </c>
      <c r="D82" s="32"/>
      <c r="E82" s="616"/>
      <c r="F82" s="32"/>
      <c r="G82" s="32">
        <v>2</v>
      </c>
      <c r="H82" s="63" t="s">
        <v>737</v>
      </c>
      <c r="I82" s="231" t="s">
        <v>400</v>
      </c>
      <c r="J82" s="232"/>
      <c r="K82" s="451"/>
      <c r="L82" s="32"/>
      <c r="M82" s="32"/>
      <c r="N82" s="34" t="s">
        <v>69</v>
      </c>
      <c r="O82" s="34" t="str">
        <f>IF(H82="","",VLOOKUP(H82,'[1]Procedimientos Publicar'!$C$6:$E$85,3,FALSE))</f>
        <v>SECRETARIA GENERAL</v>
      </c>
      <c r="P82" s="34" t="s">
        <v>367</v>
      </c>
      <c r="Q82" s="32"/>
      <c r="R82" s="32"/>
      <c r="S82" s="32"/>
      <c r="T82" s="36">
        <v>1</v>
      </c>
      <c r="U82" s="32"/>
      <c r="V82" s="32"/>
      <c r="W82" s="32"/>
      <c r="X82" s="33">
        <v>43830</v>
      </c>
      <c r="Y82" s="32"/>
      <c r="Z82" s="32"/>
      <c r="AA82" s="37" t="str">
        <f t="shared" si="23"/>
        <v/>
      </c>
      <c r="AB82" s="65" t="str">
        <f t="shared" ref="AB82:AB97" si="31">(IF(OR($T82="",AA82=""),"",IF(OR($T82=0,AA82=0),0,IF((AA82*100%)/$T82&gt;100%,100%,(AA82*100%)/$T82))))</f>
        <v/>
      </c>
      <c r="AC82" s="8" t="str">
        <f t="shared" ref="AC82:AC97" si="32">IF(Z82="","",IF(AB82&lt;100%, IF(AB82&lt;25%, "ALERTA","EN TERMINO"), IF(AB82=100%, "OK", "EN TERMINO")))</f>
        <v/>
      </c>
      <c r="AF82" s="13" t="str">
        <f t="shared" si="24"/>
        <v>PENDIENTE</v>
      </c>
      <c r="BG82" s="13" t="str">
        <f t="shared" si="25"/>
        <v>INCUMPLIDA</v>
      </c>
      <c r="BI82" s="547" t="str">
        <f t="shared" si="26"/>
        <v>ABIERTO</v>
      </c>
    </row>
    <row r="83" spans="1:61" ht="35.1" customHeight="1" x14ac:dyDescent="0.2">
      <c r="A83" s="233"/>
      <c r="B83" s="233"/>
      <c r="C83" s="234" t="s">
        <v>154</v>
      </c>
      <c r="D83" s="233"/>
      <c r="E83" s="617" t="s">
        <v>421</v>
      </c>
      <c r="F83" s="233"/>
      <c r="G83" s="233">
        <v>1</v>
      </c>
      <c r="H83" s="247" t="s">
        <v>737</v>
      </c>
      <c r="I83" s="240" t="s">
        <v>406</v>
      </c>
      <c r="J83" s="233"/>
      <c r="K83" s="452"/>
      <c r="L83" s="233"/>
      <c r="M83" s="241"/>
      <c r="N83" s="234" t="s">
        <v>69</v>
      </c>
      <c r="O83" s="234" t="str">
        <f>IF(H83="","",VLOOKUP(H83,'[1]Procedimientos Publicar'!$C$6:$E$85,3,FALSE))</f>
        <v>SECRETARIA GENERAL</v>
      </c>
      <c r="P83" s="234" t="s">
        <v>367</v>
      </c>
      <c r="Q83" s="233"/>
      <c r="R83" s="233"/>
      <c r="S83" s="233"/>
      <c r="T83" s="235">
        <v>1</v>
      </c>
      <c r="U83" s="233"/>
      <c r="V83" s="242"/>
      <c r="W83" s="242"/>
      <c r="X83" s="236">
        <v>43830</v>
      </c>
      <c r="Y83" s="243" t="s">
        <v>425</v>
      </c>
      <c r="Z83" s="233"/>
      <c r="AA83" s="238" t="str">
        <f t="shared" si="23"/>
        <v/>
      </c>
      <c r="AB83" s="239" t="str">
        <f t="shared" si="31"/>
        <v/>
      </c>
      <c r="AC83" s="8" t="str">
        <f t="shared" si="32"/>
        <v/>
      </c>
      <c r="AF83" s="13" t="str">
        <f t="shared" si="24"/>
        <v>PENDIENTE</v>
      </c>
      <c r="BG83" s="13" t="str">
        <f t="shared" si="25"/>
        <v>INCUMPLIDA</v>
      </c>
      <c r="BI83" s="547" t="str">
        <f t="shared" si="26"/>
        <v>ABIERTO</v>
      </c>
    </row>
    <row r="84" spans="1:61" ht="35.1" customHeight="1" x14ac:dyDescent="0.25">
      <c r="A84" s="233"/>
      <c r="B84" s="233"/>
      <c r="C84" s="234" t="s">
        <v>154</v>
      </c>
      <c r="D84" s="233"/>
      <c r="E84" s="617"/>
      <c r="F84" s="233"/>
      <c r="G84" s="233">
        <v>2</v>
      </c>
      <c r="H84" s="247" t="s">
        <v>737</v>
      </c>
      <c r="I84" s="244" t="s">
        <v>407</v>
      </c>
      <c r="J84" s="233"/>
      <c r="K84" s="452"/>
      <c r="L84" s="233"/>
      <c r="M84" s="241"/>
      <c r="N84" s="234" t="s">
        <v>69</v>
      </c>
      <c r="O84" s="234" t="str">
        <f>IF(H84="","",VLOOKUP(H84,'[1]Procedimientos Publicar'!$C$6:$E$85,3,FALSE))</f>
        <v>SECRETARIA GENERAL</v>
      </c>
      <c r="P84" s="234" t="s">
        <v>367</v>
      </c>
      <c r="Q84" s="233"/>
      <c r="R84" s="233"/>
      <c r="S84" s="233"/>
      <c r="T84" s="235">
        <v>1</v>
      </c>
      <c r="U84" s="233"/>
      <c r="V84" s="242"/>
      <c r="W84" s="242"/>
      <c r="X84" s="236">
        <v>43830</v>
      </c>
      <c r="Y84" s="243" t="s">
        <v>426</v>
      </c>
      <c r="Z84" s="233"/>
      <c r="AA84" s="238" t="str">
        <f t="shared" si="23"/>
        <v/>
      </c>
      <c r="AB84" s="239" t="str">
        <f t="shared" si="31"/>
        <v/>
      </c>
      <c r="AC84" s="8" t="str">
        <f t="shared" si="32"/>
        <v/>
      </c>
      <c r="AF84" s="13" t="str">
        <f t="shared" si="24"/>
        <v>PENDIENTE</v>
      </c>
      <c r="BG84" s="13" t="str">
        <f t="shared" si="25"/>
        <v>INCUMPLIDA</v>
      </c>
      <c r="BI84" s="547" t="str">
        <f t="shared" si="26"/>
        <v>ABIERTO</v>
      </c>
    </row>
    <row r="85" spans="1:61" ht="35.1" customHeight="1" x14ac:dyDescent="0.25">
      <c r="A85" s="233"/>
      <c r="B85" s="233"/>
      <c r="C85" s="234" t="s">
        <v>154</v>
      </c>
      <c r="D85" s="233"/>
      <c r="E85" s="617"/>
      <c r="F85" s="233"/>
      <c r="G85" s="233">
        <v>3</v>
      </c>
      <c r="H85" s="247" t="s">
        <v>737</v>
      </c>
      <c r="I85" s="244" t="s">
        <v>408</v>
      </c>
      <c r="J85" s="233"/>
      <c r="K85" s="453"/>
      <c r="L85" s="233"/>
      <c r="M85" s="241"/>
      <c r="N85" s="234" t="s">
        <v>69</v>
      </c>
      <c r="O85" s="234" t="str">
        <f>IF(H85="","",VLOOKUP(H85,'[1]Procedimientos Publicar'!$C$6:$E$85,3,FALSE))</f>
        <v>SECRETARIA GENERAL</v>
      </c>
      <c r="P85" s="237" t="s">
        <v>168</v>
      </c>
      <c r="Q85" s="233"/>
      <c r="R85" s="233"/>
      <c r="S85" s="233"/>
      <c r="T85" s="235">
        <v>1</v>
      </c>
      <c r="U85" s="233"/>
      <c r="V85" s="242"/>
      <c r="W85" s="242"/>
      <c r="X85" s="236">
        <v>43830</v>
      </c>
      <c r="Y85" s="243" t="s">
        <v>427</v>
      </c>
      <c r="Z85" s="233"/>
      <c r="AA85" s="238" t="str">
        <f t="shared" si="23"/>
        <v/>
      </c>
      <c r="AB85" s="239" t="str">
        <f t="shared" si="31"/>
        <v/>
      </c>
      <c r="AC85" s="8" t="str">
        <f t="shared" si="32"/>
        <v/>
      </c>
      <c r="AF85" s="13" t="str">
        <f t="shared" si="24"/>
        <v>PENDIENTE</v>
      </c>
      <c r="BG85" s="13" t="str">
        <f t="shared" si="25"/>
        <v>INCUMPLIDA</v>
      </c>
      <c r="BI85" s="547" t="str">
        <f t="shared" si="26"/>
        <v>ABIERTO</v>
      </c>
    </row>
    <row r="86" spans="1:61" ht="35.1" customHeight="1" x14ac:dyDescent="0.2">
      <c r="A86" s="233"/>
      <c r="B86" s="233"/>
      <c r="C86" s="234" t="s">
        <v>154</v>
      </c>
      <c r="D86" s="233"/>
      <c r="E86" s="617"/>
      <c r="F86" s="233"/>
      <c r="G86" s="233">
        <v>4</v>
      </c>
      <c r="H86" s="247" t="s">
        <v>737</v>
      </c>
      <c r="I86" s="246" t="s">
        <v>409</v>
      </c>
      <c r="J86" s="233"/>
      <c r="K86" s="233"/>
      <c r="L86" s="233"/>
      <c r="M86" s="241"/>
      <c r="N86" s="234" t="s">
        <v>69</v>
      </c>
      <c r="O86" s="234" t="str">
        <f>IF(H86="","",VLOOKUP(H86,'[1]Procedimientos Publicar'!$C$6:$E$85,3,FALSE))</f>
        <v>SECRETARIA GENERAL</v>
      </c>
      <c r="P86" s="234" t="s">
        <v>367</v>
      </c>
      <c r="Q86" s="233"/>
      <c r="R86" s="233"/>
      <c r="S86" s="233"/>
      <c r="T86" s="235">
        <v>1</v>
      </c>
      <c r="U86" s="233"/>
      <c r="V86" s="242"/>
      <c r="W86" s="242"/>
      <c r="X86" s="236">
        <v>43830</v>
      </c>
      <c r="Y86" s="423"/>
      <c r="Z86" s="233"/>
      <c r="AA86" s="238" t="str">
        <f t="shared" si="23"/>
        <v/>
      </c>
      <c r="AB86" s="239" t="str">
        <f t="shared" si="31"/>
        <v/>
      </c>
      <c r="AC86" s="8" t="str">
        <f t="shared" si="32"/>
        <v/>
      </c>
      <c r="AF86" s="13" t="str">
        <f t="shared" si="24"/>
        <v>PENDIENTE</v>
      </c>
      <c r="BG86" s="13" t="str">
        <f t="shared" si="25"/>
        <v>INCUMPLIDA</v>
      </c>
      <c r="BI86" s="547" t="str">
        <f t="shared" si="26"/>
        <v>ABIERTO</v>
      </c>
    </row>
    <row r="87" spans="1:61" ht="35.1" customHeight="1" x14ac:dyDescent="0.2">
      <c r="A87" s="233"/>
      <c r="B87" s="233"/>
      <c r="C87" s="234" t="s">
        <v>154</v>
      </c>
      <c r="D87" s="233"/>
      <c r="E87" s="617"/>
      <c r="F87" s="233"/>
      <c r="G87" s="233">
        <v>5</v>
      </c>
      <c r="H87" s="247" t="s">
        <v>737</v>
      </c>
      <c r="I87" s="246" t="s">
        <v>410</v>
      </c>
      <c r="J87" s="233"/>
      <c r="K87" s="233"/>
      <c r="L87" s="233"/>
      <c r="M87" s="241"/>
      <c r="N87" s="234" t="s">
        <v>69</v>
      </c>
      <c r="O87" s="234" t="str">
        <f>IF(H87="","",VLOOKUP(H87,'[1]Procedimientos Publicar'!$C$6:$E$85,3,FALSE))</f>
        <v>SECRETARIA GENERAL</v>
      </c>
      <c r="P87" s="234" t="s">
        <v>367</v>
      </c>
      <c r="Q87" s="233"/>
      <c r="R87" s="233"/>
      <c r="S87" s="233"/>
      <c r="T87" s="235">
        <v>1</v>
      </c>
      <c r="U87" s="233"/>
      <c r="V87" s="242"/>
      <c r="W87" s="242"/>
      <c r="X87" s="236">
        <v>43830</v>
      </c>
      <c r="Y87" s="423"/>
      <c r="Z87" s="233"/>
      <c r="AA87" s="238" t="str">
        <f t="shared" si="23"/>
        <v/>
      </c>
      <c r="AB87" s="239" t="str">
        <f t="shared" si="31"/>
        <v/>
      </c>
      <c r="AC87" s="8" t="str">
        <f t="shared" si="32"/>
        <v/>
      </c>
      <c r="AF87" s="13" t="str">
        <f t="shared" si="24"/>
        <v>PENDIENTE</v>
      </c>
      <c r="BG87" s="13" t="str">
        <f t="shared" si="25"/>
        <v>INCUMPLIDA</v>
      </c>
      <c r="BI87" s="547" t="str">
        <f t="shared" si="26"/>
        <v>ABIERTO</v>
      </c>
    </row>
    <row r="88" spans="1:61" ht="35.1" customHeight="1" x14ac:dyDescent="0.25">
      <c r="A88" s="233"/>
      <c r="B88" s="233"/>
      <c r="C88" s="234" t="s">
        <v>154</v>
      </c>
      <c r="D88" s="233"/>
      <c r="E88" s="617"/>
      <c r="F88" s="233"/>
      <c r="G88" s="233">
        <v>6</v>
      </c>
      <c r="H88" s="247" t="s">
        <v>737</v>
      </c>
      <c r="I88" s="244" t="s">
        <v>411</v>
      </c>
      <c r="J88" s="233"/>
      <c r="K88" s="233"/>
      <c r="L88" s="233"/>
      <c r="M88" s="241"/>
      <c r="N88" s="234" t="s">
        <v>69</v>
      </c>
      <c r="O88" s="234" t="str">
        <f>IF(H88="","",VLOOKUP(H88,'[1]Procedimientos Publicar'!$C$6:$E$85,3,FALSE))</f>
        <v>SECRETARIA GENERAL</v>
      </c>
      <c r="P88" s="245" t="s">
        <v>447</v>
      </c>
      <c r="Q88" s="233"/>
      <c r="R88" s="233"/>
      <c r="S88" s="233"/>
      <c r="T88" s="235">
        <v>1</v>
      </c>
      <c r="U88" s="233"/>
      <c r="V88" s="242"/>
      <c r="W88" s="242"/>
      <c r="X88" s="236">
        <v>43830</v>
      </c>
      <c r="Y88" s="243" t="s">
        <v>724</v>
      </c>
      <c r="Z88" s="233"/>
      <c r="AA88" s="238" t="str">
        <f t="shared" si="23"/>
        <v/>
      </c>
      <c r="AB88" s="239" t="str">
        <f t="shared" si="31"/>
        <v/>
      </c>
      <c r="AC88" s="8" t="str">
        <f t="shared" si="32"/>
        <v/>
      </c>
      <c r="AF88" s="13" t="str">
        <f t="shared" si="24"/>
        <v>PENDIENTE</v>
      </c>
      <c r="BG88" s="13" t="str">
        <f t="shared" si="25"/>
        <v>INCUMPLIDA</v>
      </c>
      <c r="BI88" s="547" t="str">
        <f t="shared" si="26"/>
        <v>ABIERTO</v>
      </c>
    </row>
    <row r="89" spans="1:61" ht="35.1" customHeight="1" x14ac:dyDescent="0.25">
      <c r="A89" s="233"/>
      <c r="B89" s="233"/>
      <c r="C89" s="234" t="s">
        <v>154</v>
      </c>
      <c r="D89" s="233"/>
      <c r="E89" s="617"/>
      <c r="F89" s="233"/>
      <c r="G89" s="233">
        <v>7</v>
      </c>
      <c r="H89" s="247" t="s">
        <v>737</v>
      </c>
      <c r="I89" s="244" t="s">
        <v>412</v>
      </c>
      <c r="J89" s="233"/>
      <c r="K89" s="233"/>
      <c r="L89" s="233"/>
      <c r="M89" s="241"/>
      <c r="N89" s="234" t="s">
        <v>69</v>
      </c>
      <c r="O89" s="234" t="str">
        <f>IF(H89="","",VLOOKUP(H89,'[1]Procedimientos Publicar'!$C$6:$E$85,3,FALSE))</f>
        <v>SECRETARIA GENERAL</v>
      </c>
      <c r="P89" s="245" t="s">
        <v>447</v>
      </c>
      <c r="Q89" s="233"/>
      <c r="R89" s="233"/>
      <c r="S89" s="233"/>
      <c r="T89" s="235">
        <v>1</v>
      </c>
      <c r="U89" s="233"/>
      <c r="V89" s="242"/>
      <c r="W89" s="242"/>
      <c r="X89" s="236">
        <v>43830</v>
      </c>
      <c r="Y89" s="243" t="s">
        <v>428</v>
      </c>
      <c r="Z89" s="233"/>
      <c r="AA89" s="238" t="str">
        <f t="shared" si="23"/>
        <v/>
      </c>
      <c r="AB89" s="239" t="str">
        <f t="shared" si="31"/>
        <v/>
      </c>
      <c r="AC89" s="8" t="str">
        <f t="shared" si="32"/>
        <v/>
      </c>
      <c r="AF89" s="13" t="str">
        <f t="shared" si="24"/>
        <v>PENDIENTE</v>
      </c>
      <c r="BG89" s="13" t="str">
        <f t="shared" si="25"/>
        <v>INCUMPLIDA</v>
      </c>
      <c r="BI89" s="547" t="str">
        <f t="shared" si="26"/>
        <v>ABIERTO</v>
      </c>
    </row>
    <row r="90" spans="1:61" ht="35.1" customHeight="1" x14ac:dyDescent="0.25">
      <c r="A90" s="233"/>
      <c r="B90" s="233"/>
      <c r="C90" s="234" t="s">
        <v>154</v>
      </c>
      <c r="D90" s="233"/>
      <c r="E90" s="617"/>
      <c r="F90" s="233"/>
      <c r="G90" s="233">
        <v>8</v>
      </c>
      <c r="H90" s="247" t="s">
        <v>737</v>
      </c>
      <c r="I90" s="244" t="s">
        <v>413</v>
      </c>
      <c r="J90" s="248" t="s">
        <v>422</v>
      </c>
      <c r="K90" s="234" t="s">
        <v>423</v>
      </c>
      <c r="L90" s="249" t="s">
        <v>424</v>
      </c>
      <c r="M90" s="241">
        <v>5</v>
      </c>
      <c r="N90" s="234" t="s">
        <v>69</v>
      </c>
      <c r="O90" s="234" t="str">
        <f>IF(H90="","",VLOOKUP(H90,'[1]Procedimientos Publicar'!$C$6:$E$85,3,FALSE))</f>
        <v>SECRETARIA GENERAL</v>
      </c>
      <c r="P90" s="247" t="s">
        <v>367</v>
      </c>
      <c r="Q90" s="233"/>
      <c r="R90" s="233"/>
      <c r="S90" s="234"/>
      <c r="T90" s="235">
        <v>1</v>
      </c>
      <c r="U90" s="233"/>
      <c r="V90" s="250">
        <v>43556</v>
      </c>
      <c r="W90" s="250">
        <v>43800</v>
      </c>
      <c r="X90" s="236">
        <v>43830</v>
      </c>
      <c r="Y90" s="243" t="s">
        <v>429</v>
      </c>
      <c r="Z90" s="233">
        <v>5</v>
      </c>
      <c r="AA90" s="238">
        <f t="shared" si="23"/>
        <v>1</v>
      </c>
      <c r="AB90" s="239">
        <f t="shared" si="31"/>
        <v>1</v>
      </c>
      <c r="AC90" s="8" t="str">
        <f t="shared" si="32"/>
        <v>OK</v>
      </c>
      <c r="AF90" s="13" t="str">
        <f t="shared" si="24"/>
        <v>CUMPLIDA</v>
      </c>
      <c r="BG90" s="13" t="str">
        <f t="shared" si="25"/>
        <v>CUMPLIDA</v>
      </c>
      <c r="BI90" s="547" t="str">
        <f t="shared" si="26"/>
        <v>CERRADO</v>
      </c>
    </row>
    <row r="91" spans="1:61" ht="35.1" customHeight="1" x14ac:dyDescent="0.2">
      <c r="A91" s="233"/>
      <c r="B91" s="233"/>
      <c r="C91" s="234" t="s">
        <v>154</v>
      </c>
      <c r="D91" s="233"/>
      <c r="E91" s="617"/>
      <c r="F91" s="233"/>
      <c r="G91" s="233">
        <v>9</v>
      </c>
      <c r="H91" s="247" t="s">
        <v>737</v>
      </c>
      <c r="I91" s="251" t="s">
        <v>414</v>
      </c>
      <c r="J91" s="237" t="s">
        <v>434</v>
      </c>
      <c r="K91" s="237" t="s">
        <v>434</v>
      </c>
      <c r="L91" s="237"/>
      <c r="M91" s="247"/>
      <c r="N91" s="234" t="s">
        <v>69</v>
      </c>
      <c r="O91" s="234" t="str">
        <f>IF(H91="","",VLOOKUP(H91,'[1]Procedimientos Publicar'!$C$6:$E$85,3,FALSE))</f>
        <v>SECRETARIA GENERAL</v>
      </c>
      <c r="P91" s="234"/>
      <c r="Q91" s="233"/>
      <c r="R91" s="233"/>
      <c r="S91" s="233"/>
      <c r="T91" s="235">
        <v>1</v>
      </c>
      <c r="U91" s="233"/>
      <c r="V91" s="250"/>
      <c r="W91" s="250"/>
      <c r="X91" s="236">
        <v>43830</v>
      </c>
      <c r="Y91" s="423"/>
      <c r="Z91" s="233"/>
      <c r="AA91" s="238" t="str">
        <f t="shared" si="23"/>
        <v/>
      </c>
      <c r="AB91" s="239" t="str">
        <f t="shared" si="31"/>
        <v/>
      </c>
      <c r="AC91" s="8" t="str">
        <f t="shared" si="32"/>
        <v/>
      </c>
      <c r="AF91" s="13" t="str">
        <f t="shared" si="24"/>
        <v>PENDIENTE</v>
      </c>
      <c r="BG91" s="13" t="str">
        <f t="shared" si="25"/>
        <v>INCUMPLIDA</v>
      </c>
      <c r="BI91" s="547" t="str">
        <f t="shared" si="26"/>
        <v>ABIERTO</v>
      </c>
    </row>
    <row r="92" spans="1:61" ht="35.1" customHeight="1" x14ac:dyDescent="0.25">
      <c r="A92" s="233"/>
      <c r="B92" s="233"/>
      <c r="C92" s="234" t="s">
        <v>154</v>
      </c>
      <c r="D92" s="233"/>
      <c r="E92" s="617"/>
      <c r="F92" s="233"/>
      <c r="G92" s="233">
        <v>10</v>
      </c>
      <c r="H92" s="247" t="s">
        <v>737</v>
      </c>
      <c r="I92" s="252" t="s">
        <v>415</v>
      </c>
      <c r="J92" s="248" t="s">
        <v>435</v>
      </c>
      <c r="K92" s="247" t="s">
        <v>453</v>
      </c>
      <c r="L92" s="247" t="s">
        <v>441</v>
      </c>
      <c r="M92" s="247">
        <v>12</v>
      </c>
      <c r="N92" s="234" t="s">
        <v>69</v>
      </c>
      <c r="O92" s="234" t="str">
        <f>IF(H92="","",VLOOKUP(H92,'[1]Procedimientos Publicar'!$C$6:$E$85,3,FALSE))</f>
        <v>SECRETARIA GENERAL</v>
      </c>
      <c r="P92" s="247" t="s">
        <v>448</v>
      </c>
      <c r="Q92" s="233"/>
      <c r="R92" s="233"/>
      <c r="S92" s="247"/>
      <c r="T92" s="235">
        <v>1</v>
      </c>
      <c r="U92" s="233"/>
      <c r="V92" s="250">
        <v>43466</v>
      </c>
      <c r="W92" s="250" t="s">
        <v>459</v>
      </c>
      <c r="X92" s="236">
        <v>43830</v>
      </c>
      <c r="Y92" s="253" t="s">
        <v>430</v>
      </c>
      <c r="Z92" s="233">
        <v>12</v>
      </c>
      <c r="AA92" s="238">
        <f t="shared" si="23"/>
        <v>1</v>
      </c>
      <c r="AB92" s="239">
        <f>(IF(OR($T92="",AA92=""),"",IF(OR($T92=0,AA92=0),0,IF((AA92*100%)/$T92&gt;100%,100%,(AA92*100%)/$T92))))</f>
        <v>1</v>
      </c>
      <c r="AC92" s="8" t="str">
        <f t="shared" si="32"/>
        <v>OK</v>
      </c>
      <c r="AF92" s="13" t="str">
        <f t="shared" si="24"/>
        <v>CUMPLIDA</v>
      </c>
      <c r="BG92" s="13" t="str">
        <f t="shared" si="25"/>
        <v>CUMPLIDA</v>
      </c>
      <c r="BI92" s="547" t="str">
        <f t="shared" si="26"/>
        <v>CERRADO</v>
      </c>
    </row>
    <row r="93" spans="1:61" ht="35.1" customHeight="1" x14ac:dyDescent="0.25">
      <c r="A93" s="233"/>
      <c r="B93" s="233"/>
      <c r="C93" s="234" t="s">
        <v>154</v>
      </c>
      <c r="D93" s="233"/>
      <c r="E93" s="617"/>
      <c r="F93" s="233"/>
      <c r="G93" s="233">
        <v>11</v>
      </c>
      <c r="H93" s="247" t="s">
        <v>737</v>
      </c>
      <c r="I93" s="252" t="s">
        <v>416</v>
      </c>
      <c r="J93" s="248" t="s">
        <v>436</v>
      </c>
      <c r="K93" s="247" t="s">
        <v>454</v>
      </c>
      <c r="L93" s="247" t="s">
        <v>442</v>
      </c>
      <c r="M93" s="247">
        <v>9</v>
      </c>
      <c r="N93" s="234" t="s">
        <v>69</v>
      </c>
      <c r="O93" s="234" t="str">
        <f>IF(H93="","",VLOOKUP(H93,'[1]Procedimientos Publicar'!$C$6:$E$85,3,FALSE))</f>
        <v>SECRETARIA GENERAL</v>
      </c>
      <c r="P93" s="247" t="s">
        <v>449</v>
      </c>
      <c r="Q93" s="233"/>
      <c r="R93" s="233"/>
      <c r="S93" s="247"/>
      <c r="T93" s="235">
        <v>1</v>
      </c>
      <c r="U93" s="233"/>
      <c r="V93" s="250">
        <v>43556</v>
      </c>
      <c r="W93" s="250">
        <v>43800</v>
      </c>
      <c r="X93" s="236">
        <v>43830</v>
      </c>
      <c r="Y93" s="254" t="s">
        <v>431</v>
      </c>
      <c r="Z93" s="233">
        <v>9</v>
      </c>
      <c r="AA93" s="238">
        <f t="shared" si="23"/>
        <v>1</v>
      </c>
      <c r="AB93" s="239">
        <f t="shared" si="31"/>
        <v>1</v>
      </c>
      <c r="AC93" s="8" t="str">
        <f t="shared" si="32"/>
        <v>OK</v>
      </c>
      <c r="AF93" s="13" t="str">
        <f t="shared" si="24"/>
        <v>CUMPLIDA</v>
      </c>
      <c r="BG93" s="13" t="str">
        <f t="shared" si="25"/>
        <v>CUMPLIDA</v>
      </c>
      <c r="BI93" s="547" t="str">
        <f t="shared" si="26"/>
        <v>CERRADO</v>
      </c>
    </row>
    <row r="94" spans="1:61" ht="35.1" customHeight="1" x14ac:dyDescent="0.25">
      <c r="A94" s="233"/>
      <c r="B94" s="233"/>
      <c r="C94" s="234" t="s">
        <v>154</v>
      </c>
      <c r="D94" s="233"/>
      <c r="E94" s="617"/>
      <c r="F94" s="233"/>
      <c r="G94" s="233">
        <v>12</v>
      </c>
      <c r="H94" s="247" t="s">
        <v>737</v>
      </c>
      <c r="I94" s="252" t="s">
        <v>417</v>
      </c>
      <c r="J94" s="248" t="s">
        <v>437</v>
      </c>
      <c r="K94" s="247" t="s">
        <v>455</v>
      </c>
      <c r="L94" s="247" t="s">
        <v>443</v>
      </c>
      <c r="M94" s="247">
        <v>1</v>
      </c>
      <c r="N94" s="234" t="s">
        <v>69</v>
      </c>
      <c r="O94" s="234" t="str">
        <f>IF(H94="","",VLOOKUP(H94,'[1]Procedimientos Publicar'!$C$6:$E$85,3,FALSE))</f>
        <v>SECRETARIA GENERAL</v>
      </c>
      <c r="P94" s="247" t="s">
        <v>450</v>
      </c>
      <c r="Q94" s="233"/>
      <c r="R94" s="233"/>
      <c r="S94" s="247"/>
      <c r="T94" s="235">
        <v>1</v>
      </c>
      <c r="U94" s="233"/>
      <c r="V94" s="250">
        <v>43647</v>
      </c>
      <c r="W94" s="250">
        <v>43647</v>
      </c>
      <c r="X94" s="236">
        <v>43830</v>
      </c>
      <c r="Y94" s="198" t="s">
        <v>432</v>
      </c>
      <c r="Z94" s="233">
        <v>1</v>
      </c>
      <c r="AA94" s="238">
        <f t="shared" si="23"/>
        <v>1</v>
      </c>
      <c r="AB94" s="239">
        <f t="shared" si="31"/>
        <v>1</v>
      </c>
      <c r="AC94" s="8" t="str">
        <f t="shared" si="32"/>
        <v>OK</v>
      </c>
      <c r="AF94" s="13" t="str">
        <f t="shared" si="24"/>
        <v>CUMPLIDA</v>
      </c>
      <c r="BG94" s="13" t="str">
        <f t="shared" si="25"/>
        <v>CUMPLIDA</v>
      </c>
      <c r="BI94" s="547" t="str">
        <f t="shared" si="26"/>
        <v>CERRADO</v>
      </c>
    </row>
    <row r="95" spans="1:61" ht="35.1" customHeight="1" x14ac:dyDescent="0.25">
      <c r="A95" s="233"/>
      <c r="B95" s="233"/>
      <c r="C95" s="234" t="s">
        <v>154</v>
      </c>
      <c r="D95" s="233"/>
      <c r="E95" s="617"/>
      <c r="F95" s="233"/>
      <c r="G95" s="233">
        <v>13</v>
      </c>
      <c r="H95" s="247" t="s">
        <v>737</v>
      </c>
      <c r="I95" s="252" t="s">
        <v>418</v>
      </c>
      <c r="J95" s="248" t="s">
        <v>438</v>
      </c>
      <c r="K95" s="247" t="s">
        <v>456</v>
      </c>
      <c r="L95" s="247" t="s">
        <v>446</v>
      </c>
      <c r="M95" s="247">
        <v>1</v>
      </c>
      <c r="N95" s="234" t="s">
        <v>69</v>
      </c>
      <c r="O95" s="234" t="str">
        <f>IF(H95="","",VLOOKUP(H95,'[1]Procedimientos Publicar'!$C$6:$E$85,3,FALSE))</f>
        <v>SECRETARIA GENERAL</v>
      </c>
      <c r="P95" s="247" t="s">
        <v>451</v>
      </c>
      <c r="Q95" s="233"/>
      <c r="R95" s="233"/>
      <c r="S95" s="247"/>
      <c r="T95" s="235">
        <v>1</v>
      </c>
      <c r="U95" s="233"/>
      <c r="V95" s="250">
        <v>43497</v>
      </c>
      <c r="W95" s="250">
        <v>43800</v>
      </c>
      <c r="X95" s="236">
        <v>43830</v>
      </c>
      <c r="Y95" s="198" t="s">
        <v>433</v>
      </c>
      <c r="Z95" s="233">
        <v>1</v>
      </c>
      <c r="AA95" s="238">
        <f t="shared" si="23"/>
        <v>1</v>
      </c>
      <c r="AB95" s="239">
        <f t="shared" si="31"/>
        <v>1</v>
      </c>
      <c r="AC95" s="8" t="str">
        <f t="shared" si="32"/>
        <v>OK</v>
      </c>
      <c r="AF95" s="13" t="str">
        <f t="shared" si="24"/>
        <v>CUMPLIDA</v>
      </c>
      <c r="BG95" s="13" t="str">
        <f t="shared" si="25"/>
        <v>CUMPLIDA</v>
      </c>
      <c r="BI95" s="547" t="str">
        <f t="shared" si="26"/>
        <v>CERRADO</v>
      </c>
    </row>
    <row r="96" spans="1:61" ht="35.1" customHeight="1" x14ac:dyDescent="0.25">
      <c r="A96" s="233"/>
      <c r="B96" s="233"/>
      <c r="C96" s="234" t="s">
        <v>154</v>
      </c>
      <c r="D96" s="233"/>
      <c r="E96" s="617"/>
      <c r="F96" s="233"/>
      <c r="G96" s="233">
        <v>14</v>
      </c>
      <c r="H96" s="247" t="s">
        <v>737</v>
      </c>
      <c r="I96" s="252" t="s">
        <v>419</v>
      </c>
      <c r="J96" s="248" t="s">
        <v>439</v>
      </c>
      <c r="K96" s="247" t="s">
        <v>457</v>
      </c>
      <c r="L96" s="247" t="s">
        <v>445</v>
      </c>
      <c r="M96" s="247">
        <v>1</v>
      </c>
      <c r="N96" s="234" t="s">
        <v>69</v>
      </c>
      <c r="O96" s="234" t="str">
        <f>IF(H96="","",VLOOKUP(H96,'[1]Procedimientos Publicar'!$C$6:$E$85,3,FALSE))</f>
        <v>SECRETARIA GENERAL</v>
      </c>
      <c r="P96" s="247" t="s">
        <v>403</v>
      </c>
      <c r="Q96" s="233"/>
      <c r="R96" s="233"/>
      <c r="S96" s="247"/>
      <c r="T96" s="235">
        <v>1</v>
      </c>
      <c r="U96" s="233"/>
      <c r="V96" s="250">
        <v>43647</v>
      </c>
      <c r="W96" s="250">
        <v>43647</v>
      </c>
      <c r="X96" s="236">
        <v>43830</v>
      </c>
      <c r="Y96" s="23" t="s">
        <v>715</v>
      </c>
      <c r="Z96" s="233">
        <v>1</v>
      </c>
      <c r="AA96" s="238">
        <f t="shared" si="23"/>
        <v>1</v>
      </c>
      <c r="AB96" s="239">
        <f t="shared" si="31"/>
        <v>1</v>
      </c>
      <c r="AC96" s="8" t="str">
        <f t="shared" si="32"/>
        <v>OK</v>
      </c>
      <c r="AF96" s="13" t="str">
        <f t="shared" si="24"/>
        <v>CUMPLIDA</v>
      </c>
      <c r="BG96" s="13" t="str">
        <f t="shared" si="25"/>
        <v>CUMPLIDA</v>
      </c>
      <c r="BI96" s="547" t="str">
        <f t="shared" si="26"/>
        <v>CERRADO</v>
      </c>
    </row>
    <row r="97" spans="1:61" ht="35.1" customHeight="1" x14ac:dyDescent="0.25">
      <c r="A97" s="233"/>
      <c r="B97" s="233"/>
      <c r="C97" s="234" t="s">
        <v>154</v>
      </c>
      <c r="D97" s="233"/>
      <c r="E97" s="617"/>
      <c r="F97" s="233"/>
      <c r="G97" s="233">
        <v>15</v>
      </c>
      <c r="H97" s="247" t="s">
        <v>737</v>
      </c>
      <c r="I97" s="252" t="s">
        <v>420</v>
      </c>
      <c r="J97" s="248" t="s">
        <v>440</v>
      </c>
      <c r="K97" s="247" t="s">
        <v>458</v>
      </c>
      <c r="L97" s="247" t="s">
        <v>444</v>
      </c>
      <c r="M97" s="247">
        <v>10</v>
      </c>
      <c r="N97" s="234" t="s">
        <v>69</v>
      </c>
      <c r="O97" s="234" t="str">
        <f>IF(H97="","",VLOOKUP(H97,'[1]Procedimientos Publicar'!$C$6:$E$85,3,FALSE))</f>
        <v>SECRETARIA GENERAL</v>
      </c>
      <c r="P97" s="247" t="s">
        <v>452</v>
      </c>
      <c r="Q97" s="233"/>
      <c r="R97" s="233"/>
      <c r="S97" s="247"/>
      <c r="T97" s="235">
        <v>1</v>
      </c>
      <c r="U97" s="233"/>
      <c r="V97" s="250">
        <v>43556</v>
      </c>
      <c r="W97" s="250">
        <v>43647</v>
      </c>
      <c r="X97" s="236">
        <v>43830</v>
      </c>
      <c r="Y97" s="254" t="s">
        <v>712</v>
      </c>
      <c r="Z97" s="233">
        <v>10</v>
      </c>
      <c r="AA97" s="238">
        <f t="shared" si="23"/>
        <v>1</v>
      </c>
      <c r="AB97" s="239">
        <f t="shared" si="31"/>
        <v>1</v>
      </c>
      <c r="AC97" s="8" t="str">
        <f t="shared" si="32"/>
        <v>OK</v>
      </c>
      <c r="AF97" s="13" t="str">
        <f t="shared" si="24"/>
        <v>CUMPLIDA</v>
      </c>
      <c r="BG97" s="13" t="str">
        <f t="shared" si="25"/>
        <v>CUMPLIDA</v>
      </c>
      <c r="BI97" s="547" t="str">
        <f t="shared" si="26"/>
        <v>CERRADO</v>
      </c>
    </row>
    <row r="98" spans="1:61" ht="35.1" customHeight="1" x14ac:dyDescent="0.25">
      <c r="A98" s="42"/>
      <c r="B98" s="42"/>
      <c r="C98" s="437" t="s">
        <v>154</v>
      </c>
      <c r="D98" s="42"/>
      <c r="E98" s="597" t="s">
        <v>460</v>
      </c>
      <c r="F98" s="42"/>
      <c r="G98" s="42">
        <v>1</v>
      </c>
      <c r="H98" s="475" t="s">
        <v>737</v>
      </c>
      <c r="I98" s="259" t="s">
        <v>461</v>
      </c>
      <c r="J98" s="211" t="s">
        <v>464</v>
      </c>
      <c r="K98" s="42"/>
      <c r="L98" s="42"/>
      <c r="M98" s="42"/>
      <c r="N98" s="437" t="s">
        <v>69</v>
      </c>
      <c r="O98" s="437" t="str">
        <f>IF(H99="","",VLOOKUP(H99,'[1]Procedimientos Publicar'!$C$6:$E$85,3,FALSE))</f>
        <v>SECRETARIA GENERAL</v>
      </c>
      <c r="P98" s="437" t="s">
        <v>367</v>
      </c>
      <c r="Q98" s="42"/>
      <c r="R98" s="42"/>
      <c r="S98" s="42"/>
      <c r="T98" s="48">
        <v>1</v>
      </c>
      <c r="U98" s="42"/>
      <c r="V98" s="42"/>
      <c r="W98" s="42"/>
      <c r="X98" s="43">
        <v>43830</v>
      </c>
      <c r="Y98" s="254" t="s">
        <v>472</v>
      </c>
      <c r="Z98" s="42"/>
      <c r="AA98" s="51" t="str">
        <f t="shared" si="23"/>
        <v/>
      </c>
      <c r="AB98" s="221" t="str">
        <f t="shared" ref="AB98:AB102" si="33">(IF(OR($T98="",AA98=""),"",IF(OR($T98=0,AA98=0),0,IF((AA98*100%)/$T98&gt;100%,100%,(AA98*100%)/$T98))))</f>
        <v/>
      </c>
      <c r="AC98" s="8" t="str">
        <f t="shared" ref="AC98:AC102" si="34">IF(Z98="","",IF(AB98&lt;100%, IF(AB98&lt;25%, "ALERTA","EN TERMINO"), IF(AB98=100%, "OK", "EN TERMINO")))</f>
        <v/>
      </c>
      <c r="AF98" s="13" t="str">
        <f t="shared" si="24"/>
        <v>PENDIENTE</v>
      </c>
      <c r="BG98" s="13" t="str">
        <f t="shared" si="25"/>
        <v>INCUMPLIDA</v>
      </c>
      <c r="BI98" s="547" t="str">
        <f t="shared" si="26"/>
        <v>ABIERTO</v>
      </c>
    </row>
    <row r="99" spans="1:61" ht="35.1" customHeight="1" x14ac:dyDescent="0.25">
      <c r="A99" s="42"/>
      <c r="B99" s="42"/>
      <c r="C99" s="437" t="s">
        <v>154</v>
      </c>
      <c r="D99" s="42"/>
      <c r="E99" s="597"/>
      <c r="F99" s="42"/>
      <c r="G99" s="42">
        <v>2</v>
      </c>
      <c r="H99" s="475" t="s">
        <v>737</v>
      </c>
      <c r="I99" s="424" t="s">
        <v>713</v>
      </c>
      <c r="J99" s="255"/>
      <c r="K99" s="255"/>
      <c r="L99" s="255"/>
      <c r="M99" s="255"/>
      <c r="N99" s="474" t="s">
        <v>69</v>
      </c>
      <c r="O99" s="474" t="str">
        <f>IF(H100="","",VLOOKUP(H100,'[1]Procedimientos Publicar'!$C$6:$E$85,3,FALSE))</f>
        <v>SECRETARIA GENERAL</v>
      </c>
      <c r="P99" s="474" t="s">
        <v>367</v>
      </c>
      <c r="Q99" s="255"/>
      <c r="R99" s="255"/>
      <c r="S99" s="255"/>
      <c r="T99" s="256">
        <v>1</v>
      </c>
      <c r="U99" s="255"/>
      <c r="V99" s="255"/>
      <c r="W99" s="255"/>
      <c r="X99" s="257">
        <v>43830</v>
      </c>
      <c r="Y99" s="255"/>
      <c r="Z99" s="255"/>
      <c r="AA99" s="260" t="str">
        <f t="shared" si="23"/>
        <v/>
      </c>
      <c r="AB99" s="261" t="str">
        <f t="shared" si="33"/>
        <v/>
      </c>
      <c r="AC99" s="8" t="str">
        <f t="shared" si="34"/>
        <v/>
      </c>
      <c r="AF99" s="13" t="str">
        <f t="shared" si="24"/>
        <v>PENDIENTE</v>
      </c>
      <c r="BG99" s="13" t="str">
        <f t="shared" si="25"/>
        <v>INCUMPLIDA</v>
      </c>
      <c r="BI99" s="547" t="str">
        <f t="shared" si="26"/>
        <v>ABIERTO</v>
      </c>
    </row>
    <row r="100" spans="1:61" ht="35.1" customHeight="1" x14ac:dyDescent="0.25">
      <c r="A100" s="42"/>
      <c r="B100" s="42"/>
      <c r="C100" s="437" t="s">
        <v>154</v>
      </c>
      <c r="D100" s="42"/>
      <c r="E100" s="597"/>
      <c r="F100" s="42"/>
      <c r="G100" s="42">
        <v>3</v>
      </c>
      <c r="H100" s="475" t="s">
        <v>737</v>
      </c>
      <c r="I100" s="259" t="s">
        <v>714</v>
      </c>
      <c r="J100" s="211" t="s">
        <v>464</v>
      </c>
      <c r="K100" s="216" t="s">
        <v>465</v>
      </c>
      <c r="L100" s="216" t="s">
        <v>468</v>
      </c>
      <c r="M100" s="216">
        <v>3</v>
      </c>
      <c r="N100" s="437" t="s">
        <v>69</v>
      </c>
      <c r="O100" s="437" t="str">
        <f>IF(H100="","",VLOOKUP(H100,'[1]Procedimientos Publicar'!$C$6:$E$85,3,FALSE))</f>
        <v>SECRETARIA GENERAL</v>
      </c>
      <c r="P100" s="216" t="s">
        <v>452</v>
      </c>
      <c r="Q100" s="42"/>
      <c r="R100" s="42"/>
      <c r="S100" s="216"/>
      <c r="T100" s="48">
        <v>1</v>
      </c>
      <c r="U100" s="42"/>
      <c r="V100" s="218">
        <v>43617</v>
      </c>
      <c r="W100" s="218">
        <v>43800</v>
      </c>
      <c r="X100" s="43">
        <v>43830</v>
      </c>
      <c r="Y100" s="254" t="s">
        <v>473</v>
      </c>
      <c r="Z100" s="42">
        <v>3</v>
      </c>
      <c r="AA100" s="51">
        <f t="shared" si="23"/>
        <v>1</v>
      </c>
      <c r="AB100" s="221">
        <f t="shared" si="33"/>
        <v>1</v>
      </c>
      <c r="AC100" s="8" t="str">
        <f t="shared" si="34"/>
        <v>OK</v>
      </c>
      <c r="AF100" s="13" t="str">
        <f t="shared" si="24"/>
        <v>CUMPLIDA</v>
      </c>
      <c r="BG100" s="13" t="str">
        <f t="shared" si="25"/>
        <v>CUMPLIDA</v>
      </c>
      <c r="BI100" s="547" t="str">
        <f t="shared" si="26"/>
        <v>CERRADO</v>
      </c>
    </row>
    <row r="101" spans="1:61" ht="35.1" customHeight="1" x14ac:dyDescent="0.25">
      <c r="A101" s="42"/>
      <c r="B101" s="42"/>
      <c r="C101" s="437" t="s">
        <v>154</v>
      </c>
      <c r="D101" s="42"/>
      <c r="E101" s="597"/>
      <c r="F101" s="42"/>
      <c r="G101" s="42">
        <v>4</v>
      </c>
      <c r="H101" s="475" t="s">
        <v>737</v>
      </c>
      <c r="I101" s="259" t="s">
        <v>462</v>
      </c>
      <c r="J101" s="211" t="s">
        <v>464</v>
      </c>
      <c r="K101" s="216" t="s">
        <v>466</v>
      </c>
      <c r="L101" s="216" t="s">
        <v>469</v>
      </c>
      <c r="M101" s="425">
        <v>1</v>
      </c>
      <c r="N101" s="437" t="s">
        <v>69</v>
      </c>
      <c r="O101" s="437" t="str">
        <f>IF(H101="","",VLOOKUP(H101,'[1]Procedimientos Publicar'!$C$6:$E$85,3,FALSE))</f>
        <v>SECRETARIA GENERAL</v>
      </c>
      <c r="P101" s="216" t="s">
        <v>452</v>
      </c>
      <c r="Q101" s="42"/>
      <c r="R101" s="42"/>
      <c r="S101" s="216"/>
      <c r="T101" s="48">
        <v>1</v>
      </c>
      <c r="U101" s="42"/>
      <c r="V101" s="218">
        <v>43647</v>
      </c>
      <c r="W101" s="218">
        <v>43709</v>
      </c>
      <c r="X101" s="43">
        <v>43830</v>
      </c>
      <c r="Y101" s="254" t="s">
        <v>474</v>
      </c>
      <c r="Z101" s="42">
        <v>1</v>
      </c>
      <c r="AA101" s="51">
        <f t="shared" si="23"/>
        <v>1</v>
      </c>
      <c r="AB101" s="221">
        <f t="shared" si="33"/>
        <v>1</v>
      </c>
      <c r="AC101" s="8" t="str">
        <f t="shared" si="34"/>
        <v>OK</v>
      </c>
      <c r="AF101" s="13" t="str">
        <f t="shared" si="24"/>
        <v>CUMPLIDA</v>
      </c>
      <c r="BG101" s="13" t="str">
        <f t="shared" si="25"/>
        <v>CUMPLIDA</v>
      </c>
      <c r="BI101" s="547" t="str">
        <f t="shared" si="26"/>
        <v>CERRADO</v>
      </c>
    </row>
    <row r="102" spans="1:61" ht="35.1" customHeight="1" x14ac:dyDescent="0.25">
      <c r="A102" s="42"/>
      <c r="B102" s="42"/>
      <c r="C102" s="437" t="s">
        <v>154</v>
      </c>
      <c r="D102" s="42"/>
      <c r="E102" s="597"/>
      <c r="F102" s="42"/>
      <c r="G102" s="42">
        <v>5</v>
      </c>
      <c r="H102" s="475" t="s">
        <v>737</v>
      </c>
      <c r="I102" s="259" t="s">
        <v>463</v>
      </c>
      <c r="J102" s="211" t="s">
        <v>464</v>
      </c>
      <c r="K102" s="216" t="s">
        <v>467</v>
      </c>
      <c r="L102" s="216" t="s">
        <v>470</v>
      </c>
      <c r="M102" s="425">
        <v>1</v>
      </c>
      <c r="N102" s="437" t="s">
        <v>69</v>
      </c>
      <c r="O102" s="437" t="str">
        <f>IF(H102="","",VLOOKUP(H102,'[1]Procedimientos Publicar'!$C$6:$E$85,3,FALSE))</f>
        <v>SECRETARIA GENERAL</v>
      </c>
      <c r="P102" s="216" t="s">
        <v>471</v>
      </c>
      <c r="Q102" s="42"/>
      <c r="R102" s="42"/>
      <c r="S102" s="216"/>
      <c r="T102" s="48">
        <v>1</v>
      </c>
      <c r="U102" s="42"/>
      <c r="V102" s="218">
        <v>43647</v>
      </c>
      <c r="W102" s="218">
        <v>43709</v>
      </c>
      <c r="X102" s="43">
        <v>43830</v>
      </c>
      <c r="Y102" s="254" t="s">
        <v>475</v>
      </c>
      <c r="Z102" s="42">
        <v>1</v>
      </c>
      <c r="AA102" s="51">
        <f t="shared" si="23"/>
        <v>1</v>
      </c>
      <c r="AB102" s="221">
        <f t="shared" si="33"/>
        <v>1</v>
      </c>
      <c r="AC102" s="8" t="str">
        <f t="shared" si="34"/>
        <v>OK</v>
      </c>
      <c r="AF102" s="13" t="str">
        <f t="shared" si="24"/>
        <v>CUMPLIDA</v>
      </c>
      <c r="BG102" s="13" t="str">
        <f t="shared" si="25"/>
        <v>CUMPLIDA</v>
      </c>
      <c r="BI102" s="547" t="str">
        <f t="shared" si="26"/>
        <v>CERRADO</v>
      </c>
    </row>
    <row r="103" spans="1:61" ht="35.1" customHeight="1" x14ac:dyDescent="0.25">
      <c r="A103" s="435"/>
      <c r="B103" s="435"/>
      <c r="C103" s="438" t="s">
        <v>154</v>
      </c>
      <c r="D103" s="435"/>
      <c r="E103" s="615" t="s">
        <v>476</v>
      </c>
      <c r="F103" s="435"/>
      <c r="G103" s="435">
        <v>1</v>
      </c>
      <c r="H103" s="223" t="s">
        <v>741</v>
      </c>
      <c r="I103" s="266" t="s">
        <v>477</v>
      </c>
      <c r="J103" s="205" t="s">
        <v>485</v>
      </c>
      <c r="K103" s="223" t="s">
        <v>499</v>
      </c>
      <c r="L103" s="223" t="s">
        <v>494</v>
      </c>
      <c r="M103" s="340">
        <v>1</v>
      </c>
      <c r="N103" s="438" t="s">
        <v>69</v>
      </c>
      <c r="O103" s="438" t="str">
        <f>IF(H103="","",VLOOKUP(H103,'[1]Procedimientos Publicar'!$C$6:$E$85,3,FALSE))</f>
        <v>SECRETARIA GENERAL</v>
      </c>
      <c r="P103" s="438" t="s">
        <v>367</v>
      </c>
      <c r="Q103" s="435"/>
      <c r="R103" s="435"/>
      <c r="S103" s="223"/>
      <c r="T103" s="40">
        <v>1</v>
      </c>
      <c r="U103" s="435"/>
      <c r="V103" s="224">
        <v>43739</v>
      </c>
      <c r="W103" s="224">
        <v>43800</v>
      </c>
      <c r="X103" s="39">
        <v>43830</v>
      </c>
      <c r="Y103" s="267" t="s">
        <v>490</v>
      </c>
      <c r="Z103" s="435">
        <v>1</v>
      </c>
      <c r="AA103" s="41">
        <f t="shared" si="23"/>
        <v>1</v>
      </c>
      <c r="AB103" s="60">
        <f t="shared" ref="AB103:AB110" si="35">(IF(OR($T103="",AA103=""),"",IF(OR($T103=0,AA103=0),0,IF((AA103*100%)/$T103&gt;100%,100%,(AA103*100%)/$T103))))</f>
        <v>1</v>
      </c>
      <c r="AC103" s="8" t="str">
        <f t="shared" ref="AC103:AC110" si="36">IF(Z103="","",IF(AB103&lt;100%, IF(AB103&lt;25%, "ALERTA","EN TERMINO"), IF(AB103=100%, "OK", "EN TERMINO")))</f>
        <v>OK</v>
      </c>
      <c r="AF103" s="13" t="str">
        <f t="shared" si="24"/>
        <v>CUMPLIDA</v>
      </c>
      <c r="BG103" s="13" t="str">
        <f t="shared" si="25"/>
        <v>CUMPLIDA</v>
      </c>
      <c r="BI103" s="547" t="str">
        <f t="shared" si="26"/>
        <v>CERRADO</v>
      </c>
    </row>
    <row r="104" spans="1:61" ht="35.1" customHeight="1" x14ac:dyDescent="0.25">
      <c r="A104" s="435"/>
      <c r="B104" s="435"/>
      <c r="C104" s="438" t="s">
        <v>154</v>
      </c>
      <c r="D104" s="435"/>
      <c r="E104" s="615"/>
      <c r="F104" s="435"/>
      <c r="G104" s="435">
        <v>2</v>
      </c>
      <c r="H104" s="223" t="s">
        <v>741</v>
      </c>
      <c r="I104" s="266" t="s">
        <v>478</v>
      </c>
      <c r="J104" s="205" t="s">
        <v>485</v>
      </c>
      <c r="K104" s="267" t="s">
        <v>499</v>
      </c>
      <c r="L104" s="223" t="s">
        <v>494</v>
      </c>
      <c r="M104" s="340">
        <v>1</v>
      </c>
      <c r="N104" s="438" t="s">
        <v>69</v>
      </c>
      <c r="O104" s="438" t="str">
        <f>IF(H104="","",VLOOKUP(H104,'[1]Procedimientos Publicar'!$C$6:$E$85,3,FALSE))</f>
        <v>SECRETARIA GENERAL</v>
      </c>
      <c r="P104" s="438" t="s">
        <v>367</v>
      </c>
      <c r="Q104" s="435"/>
      <c r="R104" s="435"/>
      <c r="S104" s="223"/>
      <c r="T104" s="40">
        <v>1</v>
      </c>
      <c r="U104" s="435"/>
      <c r="V104" s="224">
        <v>43739</v>
      </c>
      <c r="W104" s="224">
        <v>43800</v>
      </c>
      <c r="X104" s="39">
        <v>43830</v>
      </c>
      <c r="Y104" s="267" t="s">
        <v>490</v>
      </c>
      <c r="Z104" s="435">
        <v>1</v>
      </c>
      <c r="AA104" s="41">
        <f t="shared" ref="AA104:AA135" si="37">(IF(Z104="","",IF(OR($M104=0,$M104="",$X104=""),"",Z104/$M104)))</f>
        <v>1</v>
      </c>
      <c r="AB104" s="60">
        <f t="shared" si="35"/>
        <v>1</v>
      </c>
      <c r="AC104" s="8" t="str">
        <f t="shared" si="36"/>
        <v>OK</v>
      </c>
      <c r="AF104" s="13" t="str">
        <f t="shared" si="24"/>
        <v>CUMPLIDA</v>
      </c>
      <c r="BG104" s="13" t="str">
        <f t="shared" ref="BG104:BG135" si="38">IF(AB104=100%,"CUMPLIDA","INCUMPLIDA")</f>
        <v>CUMPLIDA</v>
      </c>
      <c r="BI104" s="547" t="str">
        <f t="shared" si="26"/>
        <v>CERRADO</v>
      </c>
    </row>
    <row r="105" spans="1:61" ht="35.1" customHeight="1" x14ac:dyDescent="0.25">
      <c r="A105" s="435"/>
      <c r="B105" s="435"/>
      <c r="C105" s="438" t="s">
        <v>154</v>
      </c>
      <c r="D105" s="435"/>
      <c r="E105" s="615"/>
      <c r="F105" s="435"/>
      <c r="G105" s="435">
        <v>3</v>
      </c>
      <c r="H105" s="223" t="s">
        <v>741</v>
      </c>
      <c r="I105" s="268" t="s">
        <v>479</v>
      </c>
      <c r="J105" s="205" t="s">
        <v>486</v>
      </c>
      <c r="K105" s="254" t="s">
        <v>500</v>
      </c>
      <c r="L105" s="438" t="s">
        <v>495</v>
      </c>
      <c r="M105" s="340">
        <v>1</v>
      </c>
      <c r="N105" s="438" t="s">
        <v>69</v>
      </c>
      <c r="O105" s="438" t="str">
        <f>IF(H105="","",VLOOKUP(H105,'[1]Procedimientos Publicar'!$C$6:$E$85,3,FALSE))</f>
        <v>SECRETARIA GENERAL</v>
      </c>
      <c r="P105" s="438" t="s">
        <v>367</v>
      </c>
      <c r="Q105" s="435"/>
      <c r="R105" s="435"/>
      <c r="S105" s="223"/>
      <c r="T105" s="40">
        <v>1</v>
      </c>
      <c r="U105" s="223" t="s">
        <v>498</v>
      </c>
      <c r="V105" s="224">
        <v>43739</v>
      </c>
      <c r="W105" s="224">
        <v>43800</v>
      </c>
      <c r="X105" s="39">
        <v>43830</v>
      </c>
      <c r="Y105" s="254" t="s">
        <v>491</v>
      </c>
      <c r="Z105" s="435">
        <v>1</v>
      </c>
      <c r="AA105" s="41">
        <f t="shared" si="37"/>
        <v>1</v>
      </c>
      <c r="AB105" s="60">
        <f t="shared" si="35"/>
        <v>1</v>
      </c>
      <c r="AC105" s="8" t="str">
        <f t="shared" si="36"/>
        <v>OK</v>
      </c>
      <c r="AF105" s="13" t="str">
        <f t="shared" si="24"/>
        <v>CUMPLIDA</v>
      </c>
      <c r="BG105" s="13" t="str">
        <f t="shared" si="38"/>
        <v>CUMPLIDA</v>
      </c>
      <c r="BI105" s="547" t="str">
        <f t="shared" si="26"/>
        <v>CERRADO</v>
      </c>
    </row>
    <row r="106" spans="1:61" ht="35.1" customHeight="1" x14ac:dyDescent="0.25">
      <c r="A106" s="435"/>
      <c r="B106" s="435"/>
      <c r="C106" s="438" t="s">
        <v>154</v>
      </c>
      <c r="D106" s="435"/>
      <c r="E106" s="615"/>
      <c r="F106" s="435"/>
      <c r="G106" s="435">
        <v>4</v>
      </c>
      <c r="H106" s="223" t="s">
        <v>741</v>
      </c>
      <c r="I106" s="268" t="s">
        <v>480</v>
      </c>
      <c r="J106" s="205" t="s">
        <v>487</v>
      </c>
      <c r="K106" s="254" t="s">
        <v>500</v>
      </c>
      <c r="L106" s="438" t="s">
        <v>495</v>
      </c>
      <c r="M106" s="340">
        <v>1</v>
      </c>
      <c r="N106" s="438" t="s">
        <v>69</v>
      </c>
      <c r="O106" s="438" t="str">
        <f>IF(H106="","",VLOOKUP(H106,'[1]Procedimientos Publicar'!$C$6:$E$85,3,FALSE))</f>
        <v>SECRETARIA GENERAL</v>
      </c>
      <c r="P106" s="438" t="s">
        <v>367</v>
      </c>
      <c r="Q106" s="435"/>
      <c r="R106" s="435"/>
      <c r="S106" s="223"/>
      <c r="T106" s="40">
        <v>1</v>
      </c>
      <c r="U106" s="223" t="s">
        <v>498</v>
      </c>
      <c r="V106" s="224">
        <v>43739</v>
      </c>
      <c r="W106" s="224">
        <v>43800</v>
      </c>
      <c r="X106" s="39">
        <v>43830</v>
      </c>
      <c r="Y106" s="254" t="s">
        <v>491</v>
      </c>
      <c r="Z106" s="435">
        <v>1</v>
      </c>
      <c r="AA106" s="41">
        <f t="shared" si="37"/>
        <v>1</v>
      </c>
      <c r="AB106" s="60">
        <f t="shared" si="35"/>
        <v>1</v>
      </c>
      <c r="AC106" s="8" t="str">
        <f t="shared" si="36"/>
        <v>OK</v>
      </c>
      <c r="AF106" s="13" t="str">
        <f t="shared" si="24"/>
        <v>CUMPLIDA</v>
      </c>
      <c r="BG106" s="13" t="str">
        <f t="shared" si="38"/>
        <v>CUMPLIDA</v>
      </c>
      <c r="BI106" s="547" t="str">
        <f t="shared" si="26"/>
        <v>CERRADO</v>
      </c>
    </row>
    <row r="107" spans="1:61" ht="35.1" customHeight="1" x14ac:dyDescent="0.25">
      <c r="A107" s="435"/>
      <c r="B107" s="435"/>
      <c r="C107" s="438" t="s">
        <v>154</v>
      </c>
      <c r="D107" s="435"/>
      <c r="E107" s="615"/>
      <c r="F107" s="435"/>
      <c r="G107" s="435">
        <v>5</v>
      </c>
      <c r="H107" s="223" t="s">
        <v>741</v>
      </c>
      <c r="I107" s="268" t="s">
        <v>481</v>
      </c>
      <c r="J107" s="205" t="s">
        <v>487</v>
      </c>
      <c r="K107" s="254" t="s">
        <v>500</v>
      </c>
      <c r="L107" s="438" t="s">
        <v>495</v>
      </c>
      <c r="M107" s="340">
        <v>1</v>
      </c>
      <c r="N107" s="438" t="s">
        <v>69</v>
      </c>
      <c r="O107" s="438" t="str">
        <f>IF(H107="","",VLOOKUP(H107,'[1]Procedimientos Publicar'!$C$6:$E$85,3,FALSE))</f>
        <v>SECRETARIA GENERAL</v>
      </c>
      <c r="P107" s="438" t="s">
        <v>367</v>
      </c>
      <c r="Q107" s="435"/>
      <c r="R107" s="435"/>
      <c r="S107" s="223"/>
      <c r="T107" s="40">
        <v>1</v>
      </c>
      <c r="U107" s="223" t="s">
        <v>498</v>
      </c>
      <c r="V107" s="224">
        <v>43739</v>
      </c>
      <c r="W107" s="224">
        <v>43800</v>
      </c>
      <c r="X107" s="39">
        <v>43830</v>
      </c>
      <c r="Y107" s="254" t="s">
        <v>491</v>
      </c>
      <c r="Z107" s="435">
        <v>1</v>
      </c>
      <c r="AA107" s="41">
        <f t="shared" si="37"/>
        <v>1</v>
      </c>
      <c r="AB107" s="60">
        <f t="shared" si="35"/>
        <v>1</v>
      </c>
      <c r="AC107" s="8" t="str">
        <f t="shared" si="36"/>
        <v>OK</v>
      </c>
      <c r="AF107" s="13" t="str">
        <f t="shared" si="24"/>
        <v>CUMPLIDA</v>
      </c>
      <c r="BG107" s="13" t="str">
        <f t="shared" si="38"/>
        <v>CUMPLIDA</v>
      </c>
      <c r="BI107" s="547" t="str">
        <f t="shared" si="26"/>
        <v>CERRADO</v>
      </c>
    </row>
    <row r="108" spans="1:61" ht="35.1" customHeight="1" x14ac:dyDescent="0.25">
      <c r="A108" s="435"/>
      <c r="B108" s="435"/>
      <c r="C108" s="438" t="s">
        <v>154</v>
      </c>
      <c r="D108" s="435"/>
      <c r="E108" s="615"/>
      <c r="F108" s="435"/>
      <c r="G108" s="435">
        <v>6</v>
      </c>
      <c r="H108" s="223" t="s">
        <v>741</v>
      </c>
      <c r="I108" s="268" t="s">
        <v>482</v>
      </c>
      <c r="J108" s="205" t="s">
        <v>487</v>
      </c>
      <c r="K108" s="254" t="s">
        <v>500</v>
      </c>
      <c r="L108" s="438" t="s">
        <v>495</v>
      </c>
      <c r="M108" s="340">
        <v>1</v>
      </c>
      <c r="N108" s="438" t="s">
        <v>69</v>
      </c>
      <c r="O108" s="438" t="str">
        <f>IF(H108="","",VLOOKUP(H108,'[1]Procedimientos Publicar'!$C$6:$E$85,3,FALSE))</f>
        <v>SECRETARIA GENERAL</v>
      </c>
      <c r="P108" s="438" t="s">
        <v>367</v>
      </c>
      <c r="Q108" s="435"/>
      <c r="R108" s="435"/>
      <c r="S108" s="223"/>
      <c r="T108" s="40">
        <v>1</v>
      </c>
      <c r="U108" s="223" t="s">
        <v>498</v>
      </c>
      <c r="V108" s="224">
        <v>43739</v>
      </c>
      <c r="W108" s="224">
        <v>43800</v>
      </c>
      <c r="X108" s="39">
        <v>43830</v>
      </c>
      <c r="Y108" s="267" t="s">
        <v>491</v>
      </c>
      <c r="Z108" s="435">
        <v>1</v>
      </c>
      <c r="AA108" s="41">
        <f t="shared" si="37"/>
        <v>1</v>
      </c>
      <c r="AB108" s="60">
        <f>(IF(OR($T108="",AA108=""),"",IF(OR($T108=0,AA108=0),0,IF((AA108*100%)/$T108&gt;100%,100%,(AA108*100%)/$T108))))</f>
        <v>1</v>
      </c>
      <c r="AC108" s="8" t="str">
        <f t="shared" si="36"/>
        <v>OK</v>
      </c>
      <c r="AF108" s="13" t="str">
        <f t="shared" si="24"/>
        <v>CUMPLIDA</v>
      </c>
      <c r="BG108" s="13" t="str">
        <f t="shared" si="38"/>
        <v>CUMPLIDA</v>
      </c>
      <c r="BI108" s="547" t="str">
        <f t="shared" si="26"/>
        <v>CERRADO</v>
      </c>
    </row>
    <row r="109" spans="1:61" ht="35.1" customHeight="1" x14ac:dyDescent="0.25">
      <c r="A109" s="435"/>
      <c r="B109" s="435"/>
      <c r="C109" s="438" t="s">
        <v>154</v>
      </c>
      <c r="D109" s="435"/>
      <c r="E109" s="615"/>
      <c r="F109" s="435"/>
      <c r="G109" s="435">
        <v>7</v>
      </c>
      <c r="H109" s="223" t="s">
        <v>741</v>
      </c>
      <c r="I109" s="268" t="s">
        <v>483</v>
      </c>
      <c r="J109" s="205" t="s">
        <v>488</v>
      </c>
      <c r="K109" s="205" t="s">
        <v>501</v>
      </c>
      <c r="L109" s="223" t="s">
        <v>496</v>
      </c>
      <c r="M109" s="471">
        <v>1</v>
      </c>
      <c r="N109" s="438" t="s">
        <v>69</v>
      </c>
      <c r="O109" s="438" t="str">
        <f>IF(H109="","",VLOOKUP(H109,'[1]Procedimientos Publicar'!$C$6:$E$85,3,FALSE))</f>
        <v>SECRETARIA GENERAL</v>
      </c>
      <c r="P109" s="438" t="s">
        <v>367</v>
      </c>
      <c r="Q109" s="435"/>
      <c r="R109" s="435"/>
      <c r="S109" s="205"/>
      <c r="T109" s="40">
        <v>1</v>
      </c>
      <c r="U109" s="435"/>
      <c r="V109" s="224">
        <v>43739</v>
      </c>
      <c r="W109" s="224">
        <v>43800</v>
      </c>
      <c r="X109" s="39">
        <v>43830</v>
      </c>
      <c r="Y109" s="267" t="s">
        <v>492</v>
      </c>
      <c r="Z109" s="60">
        <v>1</v>
      </c>
      <c r="AA109" s="41">
        <f t="shared" si="37"/>
        <v>1</v>
      </c>
      <c r="AB109" s="60">
        <f t="shared" si="35"/>
        <v>1</v>
      </c>
      <c r="AC109" s="8" t="str">
        <f t="shared" si="36"/>
        <v>OK</v>
      </c>
      <c r="AF109" s="13" t="str">
        <f t="shared" si="24"/>
        <v>CUMPLIDA</v>
      </c>
      <c r="BG109" s="13" t="str">
        <f t="shared" si="38"/>
        <v>CUMPLIDA</v>
      </c>
      <c r="BI109" s="547" t="str">
        <f t="shared" si="26"/>
        <v>CERRADO</v>
      </c>
    </row>
    <row r="110" spans="1:61" ht="35.1" customHeight="1" x14ac:dyDescent="0.25">
      <c r="A110" s="435"/>
      <c r="B110" s="435"/>
      <c r="C110" s="438" t="s">
        <v>154</v>
      </c>
      <c r="D110" s="435"/>
      <c r="E110" s="615"/>
      <c r="F110" s="435"/>
      <c r="G110" s="435">
        <v>8</v>
      </c>
      <c r="H110" s="223" t="s">
        <v>741</v>
      </c>
      <c r="I110" s="268" t="s">
        <v>484</v>
      </c>
      <c r="J110" s="205" t="s">
        <v>489</v>
      </c>
      <c r="K110" s="205" t="s">
        <v>502</v>
      </c>
      <c r="L110" s="205" t="s">
        <v>497</v>
      </c>
      <c r="M110" s="340">
        <v>2</v>
      </c>
      <c r="N110" s="438" t="s">
        <v>69</v>
      </c>
      <c r="O110" s="438" t="str">
        <f>IF(H110="","",VLOOKUP(H110,'[1]Procedimientos Publicar'!$C$6:$E$85,3,FALSE))</f>
        <v>SECRETARIA GENERAL</v>
      </c>
      <c r="P110" s="438" t="s">
        <v>367</v>
      </c>
      <c r="Q110" s="435"/>
      <c r="R110" s="435"/>
      <c r="S110" s="205"/>
      <c r="T110" s="40">
        <v>1</v>
      </c>
      <c r="U110" s="435"/>
      <c r="V110" s="224">
        <v>43739</v>
      </c>
      <c r="W110" s="224">
        <v>43891</v>
      </c>
      <c r="X110" s="39">
        <v>43830</v>
      </c>
      <c r="Y110" s="267" t="s">
        <v>493</v>
      </c>
      <c r="Z110" s="435">
        <v>2</v>
      </c>
      <c r="AA110" s="41">
        <f t="shared" si="37"/>
        <v>1</v>
      </c>
      <c r="AB110" s="60">
        <f t="shared" si="35"/>
        <v>1</v>
      </c>
      <c r="AC110" s="8" t="str">
        <f t="shared" si="36"/>
        <v>OK</v>
      </c>
      <c r="AF110" s="13" t="str">
        <f t="shared" si="24"/>
        <v>CUMPLIDA</v>
      </c>
      <c r="BG110" s="13" t="str">
        <f t="shared" si="38"/>
        <v>CUMPLIDA</v>
      </c>
      <c r="BI110" s="547" t="str">
        <f t="shared" si="26"/>
        <v>CERRADO</v>
      </c>
    </row>
    <row r="111" spans="1:61" ht="35.1" customHeight="1" x14ac:dyDescent="0.25">
      <c r="A111" s="32"/>
      <c r="B111" s="32"/>
      <c r="C111" s="34" t="s">
        <v>154</v>
      </c>
      <c r="D111" s="32"/>
      <c r="E111" s="612" t="s">
        <v>503</v>
      </c>
      <c r="F111" s="32"/>
      <c r="G111" s="32">
        <v>1</v>
      </c>
      <c r="H111" s="479" t="s">
        <v>737</v>
      </c>
      <c r="I111" s="62" t="s">
        <v>729</v>
      </c>
      <c r="J111" s="32"/>
      <c r="K111" s="32"/>
      <c r="L111" s="32"/>
      <c r="M111" s="32"/>
      <c r="N111" s="34" t="s">
        <v>69</v>
      </c>
      <c r="O111" s="34" t="str">
        <f>IF(H111="","",VLOOKUP(H111,'[1]Procedimientos Publicar'!$C$6:$E$85,3,FALSE))</f>
        <v>SECRETARIA GENERAL</v>
      </c>
      <c r="P111" s="34" t="s">
        <v>367</v>
      </c>
      <c r="Q111" s="32"/>
      <c r="R111" s="32"/>
      <c r="S111" s="32"/>
      <c r="T111" s="36">
        <v>1</v>
      </c>
      <c r="U111" s="32"/>
      <c r="V111" s="32"/>
      <c r="W111" s="32"/>
      <c r="X111" s="33">
        <v>43830</v>
      </c>
      <c r="Y111" s="32"/>
      <c r="Z111" s="32"/>
      <c r="AA111" s="37" t="str">
        <f t="shared" si="37"/>
        <v/>
      </c>
      <c r="AB111" s="65" t="str">
        <f t="shared" ref="AB111:AB115" si="39">(IF(OR($T111="",AA111=""),"",IF(OR($T111=0,AA111=0),0,IF((AA111*100%)/$T111&gt;100%,100%,(AA111*100%)/$T111))))</f>
        <v/>
      </c>
      <c r="AC111" s="8" t="str">
        <f t="shared" ref="AC111:AC115" si="40">IF(Z111="","",IF(AB111&lt;100%, IF(AB111&lt;25%, "ALERTA","EN TERMINO"), IF(AB111=100%, "OK", "EN TERMINO")))</f>
        <v/>
      </c>
      <c r="AF111" s="13" t="str">
        <f t="shared" si="24"/>
        <v>PENDIENTE</v>
      </c>
      <c r="BG111" s="13" t="str">
        <f t="shared" si="38"/>
        <v>INCUMPLIDA</v>
      </c>
      <c r="BI111" s="547" t="str">
        <f t="shared" si="26"/>
        <v>ABIERTO</v>
      </c>
    </row>
    <row r="112" spans="1:61" ht="35.1" customHeight="1" x14ac:dyDescent="0.25">
      <c r="A112" s="32"/>
      <c r="B112" s="32"/>
      <c r="C112" s="34" t="s">
        <v>154</v>
      </c>
      <c r="D112" s="32"/>
      <c r="E112" s="612"/>
      <c r="F112" s="32"/>
      <c r="G112" s="32">
        <v>2</v>
      </c>
      <c r="H112" s="479" t="s">
        <v>737</v>
      </c>
      <c r="I112" s="62" t="s">
        <v>730</v>
      </c>
      <c r="J112" s="32"/>
      <c r="K112" s="32"/>
      <c r="L112" s="32"/>
      <c r="M112" s="32"/>
      <c r="N112" s="34" t="s">
        <v>69</v>
      </c>
      <c r="O112" s="34" t="str">
        <f>IF(H112="","",VLOOKUP(H112,'[1]Procedimientos Publicar'!$C$6:$E$85,3,FALSE))</f>
        <v>SECRETARIA GENERAL</v>
      </c>
      <c r="P112" s="34" t="s">
        <v>367</v>
      </c>
      <c r="Q112" s="32"/>
      <c r="R112" s="32"/>
      <c r="S112" s="32"/>
      <c r="T112" s="36">
        <v>1</v>
      </c>
      <c r="U112" s="32"/>
      <c r="V112" s="32"/>
      <c r="W112" s="32"/>
      <c r="X112" s="33">
        <v>43830</v>
      </c>
      <c r="Y112" s="32"/>
      <c r="Z112" s="32"/>
      <c r="AA112" s="37" t="str">
        <f t="shared" si="37"/>
        <v/>
      </c>
      <c r="AB112" s="65" t="str">
        <f t="shared" si="39"/>
        <v/>
      </c>
      <c r="AC112" s="8" t="str">
        <f t="shared" si="40"/>
        <v/>
      </c>
      <c r="AF112" s="13" t="str">
        <f t="shared" si="24"/>
        <v>PENDIENTE</v>
      </c>
      <c r="BG112" s="13" t="str">
        <f t="shared" si="38"/>
        <v>INCUMPLIDA</v>
      </c>
      <c r="BI112" s="547" t="str">
        <f t="shared" si="26"/>
        <v>ABIERTO</v>
      </c>
    </row>
    <row r="113" spans="1:61" ht="35.1" customHeight="1" x14ac:dyDescent="0.25">
      <c r="A113" s="32"/>
      <c r="B113" s="32"/>
      <c r="C113" s="34" t="s">
        <v>154</v>
      </c>
      <c r="D113" s="32"/>
      <c r="E113" s="612"/>
      <c r="F113" s="32"/>
      <c r="G113" s="32">
        <v>3</v>
      </c>
      <c r="H113" s="479" t="s">
        <v>737</v>
      </c>
      <c r="I113" s="62" t="s">
        <v>731</v>
      </c>
      <c r="J113" s="32"/>
      <c r="K113" s="32"/>
      <c r="L113" s="32"/>
      <c r="M113" s="32"/>
      <c r="N113" s="34" t="s">
        <v>69</v>
      </c>
      <c r="O113" s="34" t="str">
        <f>IF(H113="","",VLOOKUP(H113,'[1]Procedimientos Publicar'!$C$6:$E$85,3,FALSE))</f>
        <v>SECRETARIA GENERAL</v>
      </c>
      <c r="P113" s="34" t="s">
        <v>367</v>
      </c>
      <c r="Q113" s="32"/>
      <c r="R113" s="32"/>
      <c r="S113" s="32"/>
      <c r="T113" s="36">
        <v>1</v>
      </c>
      <c r="U113" s="32"/>
      <c r="V113" s="32"/>
      <c r="W113" s="32"/>
      <c r="X113" s="33">
        <v>43830</v>
      </c>
      <c r="Y113" s="32"/>
      <c r="Z113" s="32"/>
      <c r="AA113" s="37" t="str">
        <f t="shared" si="37"/>
        <v/>
      </c>
      <c r="AB113" s="65" t="str">
        <f t="shared" si="39"/>
        <v/>
      </c>
      <c r="AC113" s="8" t="str">
        <f t="shared" si="40"/>
        <v/>
      </c>
      <c r="AF113" s="13" t="str">
        <f t="shared" si="24"/>
        <v>PENDIENTE</v>
      </c>
      <c r="BG113" s="13" t="str">
        <f t="shared" si="38"/>
        <v>INCUMPLIDA</v>
      </c>
      <c r="BI113" s="547" t="str">
        <f t="shared" si="26"/>
        <v>ABIERTO</v>
      </c>
    </row>
    <row r="114" spans="1:61" ht="35.1" customHeight="1" x14ac:dyDescent="0.25">
      <c r="A114" s="32"/>
      <c r="B114" s="32"/>
      <c r="C114" s="34" t="s">
        <v>154</v>
      </c>
      <c r="D114" s="32"/>
      <c r="E114" s="612"/>
      <c r="F114" s="32"/>
      <c r="G114" s="32">
        <v>4</v>
      </c>
      <c r="H114" s="479" t="s">
        <v>737</v>
      </c>
      <c r="I114" s="62" t="s">
        <v>732</v>
      </c>
      <c r="J114" s="32"/>
      <c r="K114" s="32"/>
      <c r="L114" s="32"/>
      <c r="M114" s="32"/>
      <c r="N114" s="34" t="s">
        <v>69</v>
      </c>
      <c r="O114" s="34" t="str">
        <f>IF(H114="","",VLOOKUP(H114,'[1]Procedimientos Publicar'!$C$6:$E$85,3,FALSE))</f>
        <v>SECRETARIA GENERAL</v>
      </c>
      <c r="P114" s="34" t="s">
        <v>367</v>
      </c>
      <c r="Q114" s="32"/>
      <c r="R114" s="32"/>
      <c r="S114" s="32"/>
      <c r="T114" s="36">
        <v>1</v>
      </c>
      <c r="U114" s="32"/>
      <c r="V114" s="32"/>
      <c r="W114" s="32"/>
      <c r="X114" s="33">
        <v>43830</v>
      </c>
      <c r="Y114" s="32"/>
      <c r="Z114" s="32"/>
      <c r="AA114" s="37" t="str">
        <f t="shared" si="37"/>
        <v/>
      </c>
      <c r="AB114" s="65" t="str">
        <f t="shared" si="39"/>
        <v/>
      </c>
      <c r="AC114" s="8" t="str">
        <f t="shared" si="40"/>
        <v/>
      </c>
      <c r="AF114" s="13" t="str">
        <f t="shared" si="24"/>
        <v>PENDIENTE</v>
      </c>
      <c r="BG114" s="13" t="str">
        <f t="shared" si="38"/>
        <v>INCUMPLIDA</v>
      </c>
      <c r="BI114" s="547" t="str">
        <f t="shared" si="26"/>
        <v>ABIERTO</v>
      </c>
    </row>
    <row r="115" spans="1:61" ht="35.1" customHeight="1" x14ac:dyDescent="0.25">
      <c r="A115" s="32"/>
      <c r="B115" s="32"/>
      <c r="C115" s="34" t="s">
        <v>154</v>
      </c>
      <c r="D115" s="32"/>
      <c r="E115" s="612"/>
      <c r="F115" s="32"/>
      <c r="G115" s="32">
        <v>5</v>
      </c>
      <c r="H115" s="479" t="s">
        <v>737</v>
      </c>
      <c r="I115" s="62" t="s">
        <v>463</v>
      </c>
      <c r="J115" s="32"/>
      <c r="K115" s="32"/>
      <c r="L115" s="32"/>
      <c r="M115" s="32"/>
      <c r="N115" s="34" t="s">
        <v>69</v>
      </c>
      <c r="O115" s="34" t="str">
        <f>IF(H115="","",VLOOKUP(H115,'[1]Procedimientos Publicar'!$C$6:$E$85,3,FALSE))</f>
        <v>SECRETARIA GENERAL</v>
      </c>
      <c r="P115" s="34" t="s">
        <v>367</v>
      </c>
      <c r="Q115" s="32"/>
      <c r="R115" s="32"/>
      <c r="S115" s="32"/>
      <c r="T115" s="36">
        <v>1</v>
      </c>
      <c r="U115" s="32"/>
      <c r="V115" s="32"/>
      <c r="W115" s="32"/>
      <c r="X115" s="33">
        <v>43830</v>
      </c>
      <c r="Y115" s="32"/>
      <c r="Z115" s="32"/>
      <c r="AA115" s="37" t="str">
        <f t="shared" si="37"/>
        <v/>
      </c>
      <c r="AB115" s="65" t="str">
        <f t="shared" si="39"/>
        <v/>
      </c>
      <c r="AC115" s="8" t="str">
        <f t="shared" si="40"/>
        <v/>
      </c>
      <c r="AF115" s="13" t="str">
        <f t="shared" si="24"/>
        <v>PENDIENTE</v>
      </c>
      <c r="BG115" s="13" t="str">
        <f t="shared" si="38"/>
        <v>INCUMPLIDA</v>
      </c>
      <c r="BI115" s="547" t="str">
        <f t="shared" si="26"/>
        <v>ABIERTO</v>
      </c>
    </row>
    <row r="116" spans="1:61" ht="35.1" customHeight="1" x14ac:dyDescent="0.25">
      <c r="A116" s="269"/>
      <c r="B116" s="269"/>
      <c r="C116" s="3" t="s">
        <v>154</v>
      </c>
      <c r="D116" s="269"/>
      <c r="E116" s="613" t="s">
        <v>504</v>
      </c>
      <c r="F116" s="269"/>
      <c r="G116" s="269">
        <v>1</v>
      </c>
      <c r="H116" s="480" t="s">
        <v>738</v>
      </c>
      <c r="I116" s="274" t="s">
        <v>505</v>
      </c>
      <c r="J116" s="23" t="s">
        <v>508</v>
      </c>
      <c r="K116" s="275" t="s">
        <v>510</v>
      </c>
      <c r="L116" s="23" t="s">
        <v>509</v>
      </c>
      <c r="M116" s="269">
        <v>2</v>
      </c>
      <c r="N116" s="3" t="s">
        <v>69</v>
      </c>
      <c r="O116" s="3" t="str">
        <f>IF(H116="","",VLOOKUP(H116,'[1]Procedimientos Publicar'!$C$6:$E$85,3,FALSE))</f>
        <v>SUB GERENCIA COMERCIAL</v>
      </c>
      <c r="P116" s="276" t="s">
        <v>513</v>
      </c>
      <c r="Q116" s="269"/>
      <c r="R116" s="269"/>
      <c r="S116" s="275"/>
      <c r="T116" s="270">
        <v>1</v>
      </c>
      <c r="U116" s="269"/>
      <c r="V116" s="277">
        <v>43070</v>
      </c>
      <c r="W116" s="25"/>
      <c r="X116" s="271">
        <v>43830</v>
      </c>
      <c r="Y116" s="429" t="s">
        <v>516</v>
      </c>
      <c r="Z116" s="269">
        <v>2</v>
      </c>
      <c r="AA116" s="272">
        <f t="shared" si="37"/>
        <v>1</v>
      </c>
      <c r="AB116" s="273">
        <f t="shared" ref="AB116:AB118" si="41">(IF(OR($T116="",AA116=""),"",IF(OR($T116=0,AA116=0),0,IF((AA116*100%)/$T116&gt;100%,100%,(AA116*100%)/$T116))))</f>
        <v>1</v>
      </c>
      <c r="AC116" s="8" t="str">
        <f t="shared" ref="AC116:AC118" si="42">IF(Z116="","",IF(AB116&lt;100%, IF(AB116&lt;25%, "ALERTA","EN TERMINO"), IF(AB116=100%, "OK", "EN TERMINO")))</f>
        <v>OK</v>
      </c>
      <c r="AF116" s="13" t="str">
        <f t="shared" si="24"/>
        <v>CUMPLIDA</v>
      </c>
      <c r="BG116" s="13" t="str">
        <f t="shared" si="38"/>
        <v>CUMPLIDA</v>
      </c>
      <c r="BI116" s="547" t="str">
        <f t="shared" si="26"/>
        <v>CERRADO</v>
      </c>
    </row>
    <row r="117" spans="1:61" ht="35.1" customHeight="1" x14ac:dyDescent="0.25">
      <c r="A117" s="269"/>
      <c r="B117" s="269"/>
      <c r="C117" s="3" t="s">
        <v>154</v>
      </c>
      <c r="D117" s="269"/>
      <c r="E117" s="613"/>
      <c r="F117" s="269"/>
      <c r="G117" s="269">
        <v>2</v>
      </c>
      <c r="H117" s="480" t="s">
        <v>738</v>
      </c>
      <c r="I117" s="274" t="s">
        <v>506</v>
      </c>
      <c r="J117" s="269"/>
      <c r="K117" s="275" t="s">
        <v>511</v>
      </c>
      <c r="L117" s="269"/>
      <c r="M117" s="269">
        <v>1</v>
      </c>
      <c r="N117" s="3" t="s">
        <v>69</v>
      </c>
      <c r="O117" s="3" t="str">
        <f>IF(H117="","",VLOOKUP(H117,'[1]Procedimientos Publicar'!$C$6:$E$85,3,FALSE))</f>
        <v>SUB GERENCIA COMERCIAL</v>
      </c>
      <c r="P117" s="276" t="s">
        <v>514</v>
      </c>
      <c r="Q117" s="269"/>
      <c r="R117" s="269"/>
      <c r="S117" s="275"/>
      <c r="T117" s="270">
        <v>1</v>
      </c>
      <c r="U117" s="269"/>
      <c r="V117" s="278">
        <v>43070</v>
      </c>
      <c r="W117" s="277">
        <v>43084</v>
      </c>
      <c r="X117" s="271">
        <v>43830</v>
      </c>
      <c r="Y117" s="429" t="s">
        <v>517</v>
      </c>
      <c r="Z117" s="269">
        <v>1</v>
      </c>
      <c r="AA117" s="272">
        <f t="shared" si="37"/>
        <v>1</v>
      </c>
      <c r="AB117" s="273">
        <f t="shared" si="41"/>
        <v>1</v>
      </c>
      <c r="AC117" s="8" t="str">
        <f t="shared" si="42"/>
        <v>OK</v>
      </c>
      <c r="AF117" s="13" t="str">
        <f t="shared" si="24"/>
        <v>CUMPLIDA</v>
      </c>
      <c r="BG117" s="13" t="str">
        <f t="shared" si="38"/>
        <v>CUMPLIDA</v>
      </c>
      <c r="BI117" s="547" t="str">
        <f t="shared" si="26"/>
        <v>CERRADO</v>
      </c>
    </row>
    <row r="118" spans="1:61" ht="35.1" customHeight="1" x14ac:dyDescent="0.25">
      <c r="A118" s="269"/>
      <c r="B118" s="269"/>
      <c r="C118" s="3" t="s">
        <v>154</v>
      </c>
      <c r="D118" s="269"/>
      <c r="E118" s="613"/>
      <c r="F118" s="269"/>
      <c r="G118" s="269">
        <v>3</v>
      </c>
      <c r="H118" s="480" t="s">
        <v>738</v>
      </c>
      <c r="I118" s="274" t="s">
        <v>507</v>
      </c>
      <c r="J118" s="269"/>
      <c r="K118" s="275" t="s">
        <v>512</v>
      </c>
      <c r="L118" s="269"/>
      <c r="M118" s="269">
        <v>1</v>
      </c>
      <c r="N118" s="3" t="s">
        <v>69</v>
      </c>
      <c r="O118" s="3" t="str">
        <f>IF(H118="","",VLOOKUP(H118,'[1]Procedimientos Publicar'!$C$6:$E$85,3,FALSE))</f>
        <v>SUB GERENCIA COMERCIAL</v>
      </c>
      <c r="P118" s="276" t="s">
        <v>515</v>
      </c>
      <c r="Q118" s="269"/>
      <c r="R118" s="269"/>
      <c r="S118" s="275"/>
      <c r="T118" s="270">
        <v>1</v>
      </c>
      <c r="U118" s="269"/>
      <c r="V118" s="277">
        <v>43070</v>
      </c>
      <c r="W118" s="277">
        <v>43266</v>
      </c>
      <c r="X118" s="271">
        <v>43830</v>
      </c>
      <c r="Y118" s="429" t="s">
        <v>517</v>
      </c>
      <c r="Z118" s="269">
        <v>1</v>
      </c>
      <c r="AA118" s="272">
        <f t="shared" si="37"/>
        <v>1</v>
      </c>
      <c r="AB118" s="273">
        <f t="shared" si="41"/>
        <v>1</v>
      </c>
      <c r="AC118" s="8" t="str">
        <f t="shared" si="42"/>
        <v>OK</v>
      </c>
      <c r="AF118" s="13" t="str">
        <f t="shared" si="24"/>
        <v>CUMPLIDA</v>
      </c>
      <c r="BG118" s="13" t="str">
        <f t="shared" si="38"/>
        <v>CUMPLIDA</v>
      </c>
      <c r="BI118" s="547" t="str">
        <f t="shared" si="26"/>
        <v>CERRADO</v>
      </c>
    </row>
    <row r="119" spans="1:61" ht="35.1" customHeight="1" x14ac:dyDescent="0.25">
      <c r="A119" s="430"/>
      <c r="B119" s="430"/>
      <c r="C119" s="193" t="s">
        <v>154</v>
      </c>
      <c r="D119" s="430"/>
      <c r="E119" s="614" t="s">
        <v>524</v>
      </c>
      <c r="F119" s="430"/>
      <c r="G119" s="609">
        <v>1</v>
      </c>
      <c r="H119" s="481" t="s">
        <v>738</v>
      </c>
      <c r="I119" s="291" t="s">
        <v>525</v>
      </c>
      <c r="J119" s="292" t="s">
        <v>536</v>
      </c>
      <c r="K119" s="292" t="s">
        <v>546</v>
      </c>
      <c r="L119" s="430"/>
      <c r="M119" s="430"/>
      <c r="N119" s="193" t="s">
        <v>69</v>
      </c>
      <c r="O119" s="193" t="str">
        <f>IF(H119="","",VLOOKUP(H119,'[1]Procedimientos Publicar'!$C$6:$E$85,3,FALSE))</f>
        <v>SUB GERENCIA COMERCIAL</v>
      </c>
      <c r="P119" s="293" t="s">
        <v>515</v>
      </c>
      <c r="Q119" s="430"/>
      <c r="R119" s="430"/>
      <c r="S119" s="430"/>
      <c r="T119" s="279">
        <v>1</v>
      </c>
      <c r="U119" s="430"/>
      <c r="V119" s="294">
        <v>43710</v>
      </c>
      <c r="W119" s="295">
        <v>43830</v>
      </c>
      <c r="X119" s="280">
        <v>43830</v>
      </c>
      <c r="Y119" s="357" t="s">
        <v>558</v>
      </c>
      <c r="Z119" s="430"/>
      <c r="AA119" s="307" t="str">
        <f>(IF(Z119="","",IF(OR($M119=0,$M119="",$X119=""),"",Z119/$M119)))</f>
        <v/>
      </c>
      <c r="AB119" s="308" t="str">
        <f>(IF(OR($T119="",AA119=""),"",IF(OR($T119=0,AA119=0),0,IF((AA119*100%)/$T119&gt;100%,100%,(AA119*100%)/$T119))))</f>
        <v/>
      </c>
      <c r="AC119" s="8" t="str">
        <f t="shared" ref="AC119:AC129" si="43">IF(Z119="","",IF(AB119&lt;100%, IF(AB119&lt;25%, "ALERTA","EN TERMINO"), IF(AB119=100%, "OK", "EN TERMINO")))</f>
        <v/>
      </c>
      <c r="AF119" s="13" t="str">
        <f t="shared" si="24"/>
        <v>PENDIENTE</v>
      </c>
      <c r="BG119" s="13" t="str">
        <f t="shared" si="38"/>
        <v>INCUMPLIDA</v>
      </c>
      <c r="BI119" s="547" t="str">
        <f t="shared" si="26"/>
        <v>ABIERTO</v>
      </c>
    </row>
    <row r="120" spans="1:61" ht="35.1" customHeight="1" x14ac:dyDescent="0.25">
      <c r="A120" s="430"/>
      <c r="B120" s="430"/>
      <c r="C120" s="193" t="s">
        <v>154</v>
      </c>
      <c r="D120" s="430"/>
      <c r="E120" s="614"/>
      <c r="F120" s="430"/>
      <c r="G120" s="609"/>
      <c r="H120" s="481" t="s">
        <v>738</v>
      </c>
      <c r="I120" s="296" t="s">
        <v>526</v>
      </c>
      <c r="J120" s="296" t="s">
        <v>537</v>
      </c>
      <c r="K120" s="297" t="s">
        <v>547</v>
      </c>
      <c r="L120" s="430"/>
      <c r="M120" s="430"/>
      <c r="N120" s="193" t="s">
        <v>69</v>
      </c>
      <c r="O120" s="193" t="str">
        <f>IF(H120="","",VLOOKUP(H120,'[1]Procedimientos Publicar'!$C$6:$E$85,3,FALSE))</f>
        <v>SUB GERENCIA COMERCIAL</v>
      </c>
      <c r="P120" s="293" t="s">
        <v>515</v>
      </c>
      <c r="Q120" s="430"/>
      <c r="R120" s="430"/>
      <c r="S120" s="430"/>
      <c r="T120" s="279">
        <v>1</v>
      </c>
      <c r="U120" s="430"/>
      <c r="V120" s="294">
        <v>43710</v>
      </c>
      <c r="W120" s="517">
        <v>43951</v>
      </c>
      <c r="X120" s="280">
        <v>43830</v>
      </c>
      <c r="Y120" s="353" t="s">
        <v>559</v>
      </c>
      <c r="Z120" s="430"/>
      <c r="AA120" s="307" t="str">
        <f t="shared" si="37"/>
        <v/>
      </c>
      <c r="AB120" s="308" t="str">
        <f t="shared" ref="AB120:AB129" si="44">(IF(OR($T120="",AA120=""),"",IF(OR($T120=0,AA120=0),0,IF((AA120*100%)/$T120&gt;100%,100%,(AA120*100%)/$T120))))</f>
        <v/>
      </c>
      <c r="AC120" s="8" t="str">
        <f t="shared" si="43"/>
        <v/>
      </c>
      <c r="AF120" s="13" t="str">
        <f t="shared" si="24"/>
        <v>PENDIENTE</v>
      </c>
      <c r="BG120" s="13" t="str">
        <f t="shared" si="38"/>
        <v>INCUMPLIDA</v>
      </c>
      <c r="BI120" s="547" t="str">
        <f t="shared" si="26"/>
        <v>ABIERTO</v>
      </c>
    </row>
    <row r="121" spans="1:61" ht="35.1" customHeight="1" x14ac:dyDescent="0.25">
      <c r="A121" s="430"/>
      <c r="B121" s="430"/>
      <c r="C121" s="193" t="s">
        <v>154</v>
      </c>
      <c r="D121" s="430"/>
      <c r="E121" s="614"/>
      <c r="F121" s="430"/>
      <c r="G121" s="609"/>
      <c r="H121" s="481" t="s">
        <v>738</v>
      </c>
      <c r="I121" s="296" t="s">
        <v>527</v>
      </c>
      <c r="J121" s="296" t="s">
        <v>538</v>
      </c>
      <c r="K121" s="297" t="s">
        <v>548</v>
      </c>
      <c r="L121" s="430"/>
      <c r="M121" s="430"/>
      <c r="N121" s="193" t="s">
        <v>69</v>
      </c>
      <c r="O121" s="193" t="str">
        <f>IF(H121="","",VLOOKUP(H121,'[1]Procedimientos Publicar'!$C$6:$E$85,3,FALSE))</f>
        <v>SUB GERENCIA COMERCIAL</v>
      </c>
      <c r="P121" s="293" t="s">
        <v>515</v>
      </c>
      <c r="Q121" s="430"/>
      <c r="R121" s="430"/>
      <c r="S121" s="430"/>
      <c r="T121" s="279">
        <v>1</v>
      </c>
      <c r="U121" s="430"/>
      <c r="V121" s="294">
        <v>43710</v>
      </c>
      <c r="W121" s="295">
        <v>43830</v>
      </c>
      <c r="X121" s="280">
        <v>43830</v>
      </c>
      <c r="Y121" s="357" t="s">
        <v>560</v>
      </c>
      <c r="Z121" s="430"/>
      <c r="AA121" s="307" t="str">
        <f t="shared" si="37"/>
        <v/>
      </c>
      <c r="AB121" s="308" t="str">
        <f t="shared" si="44"/>
        <v/>
      </c>
      <c r="AC121" s="8" t="str">
        <f t="shared" si="43"/>
        <v/>
      </c>
      <c r="AF121" s="13" t="str">
        <f t="shared" si="24"/>
        <v>PENDIENTE</v>
      </c>
      <c r="BG121" s="13" t="str">
        <f t="shared" si="38"/>
        <v>INCUMPLIDA</v>
      </c>
      <c r="BI121" s="547" t="str">
        <f t="shared" si="26"/>
        <v>ABIERTO</v>
      </c>
    </row>
    <row r="122" spans="1:61" ht="35.1" customHeight="1" x14ac:dyDescent="0.25">
      <c r="A122" s="430"/>
      <c r="B122" s="430"/>
      <c r="C122" s="193" t="s">
        <v>154</v>
      </c>
      <c r="D122" s="430"/>
      <c r="E122" s="614"/>
      <c r="F122" s="430"/>
      <c r="G122" s="609">
        <v>2</v>
      </c>
      <c r="H122" s="481" t="s">
        <v>738</v>
      </c>
      <c r="I122" s="298" t="s">
        <v>528</v>
      </c>
      <c r="J122" s="299"/>
      <c r="K122" s="292" t="s">
        <v>549</v>
      </c>
      <c r="L122" s="430"/>
      <c r="M122" s="430"/>
      <c r="N122" s="193" t="s">
        <v>69</v>
      </c>
      <c r="O122" s="193" t="str">
        <f>IF(H122="","",VLOOKUP(H122,'[1]Procedimientos Publicar'!$C$6:$E$85,3,FALSE))</f>
        <v>SUB GERENCIA COMERCIAL</v>
      </c>
      <c r="P122" s="300"/>
      <c r="Q122" s="430"/>
      <c r="R122" s="430"/>
      <c r="S122" s="430"/>
      <c r="T122" s="279">
        <v>1</v>
      </c>
      <c r="U122" s="430"/>
      <c r="V122" s="301"/>
      <c r="W122" s="302"/>
      <c r="X122" s="280">
        <v>43830</v>
      </c>
      <c r="Y122" s="353" t="s">
        <v>561</v>
      </c>
      <c r="Z122" s="430"/>
      <c r="AA122" s="307" t="str">
        <f t="shared" si="37"/>
        <v/>
      </c>
      <c r="AB122" s="308" t="str">
        <f t="shared" si="44"/>
        <v/>
      </c>
      <c r="AC122" s="8" t="str">
        <f t="shared" si="43"/>
        <v/>
      </c>
      <c r="AF122" s="13" t="str">
        <f t="shared" si="24"/>
        <v>PENDIENTE</v>
      </c>
      <c r="BG122" s="13" t="str">
        <f t="shared" si="38"/>
        <v>INCUMPLIDA</v>
      </c>
      <c r="BI122" s="547" t="str">
        <f t="shared" si="26"/>
        <v>ABIERTO</v>
      </c>
    </row>
    <row r="123" spans="1:61" ht="35.1" customHeight="1" x14ac:dyDescent="0.25">
      <c r="A123" s="430"/>
      <c r="B123" s="430"/>
      <c r="C123" s="193" t="s">
        <v>154</v>
      </c>
      <c r="D123" s="430"/>
      <c r="E123" s="614"/>
      <c r="F123" s="430"/>
      <c r="G123" s="609"/>
      <c r="H123" s="481" t="s">
        <v>738</v>
      </c>
      <c r="I123" s="298" t="s">
        <v>529</v>
      </c>
      <c r="J123" s="303" t="s">
        <v>539</v>
      </c>
      <c r="K123" s="303" t="s">
        <v>550</v>
      </c>
      <c r="L123" s="430"/>
      <c r="M123" s="430"/>
      <c r="N123" s="193" t="s">
        <v>69</v>
      </c>
      <c r="O123" s="193" t="str">
        <f>IF(H123="","",VLOOKUP(H123,'[1]Procedimientos Publicar'!$C$6:$E$85,3,FALSE))</f>
        <v>SUB GERENCIA COMERCIAL</v>
      </c>
      <c r="P123" s="293" t="s">
        <v>515</v>
      </c>
      <c r="Q123" s="430"/>
      <c r="R123" s="430"/>
      <c r="S123" s="430"/>
      <c r="T123" s="279">
        <v>1</v>
      </c>
      <c r="U123" s="430"/>
      <c r="V123" s="294">
        <v>43710</v>
      </c>
      <c r="W123" s="295">
        <v>43830</v>
      </c>
      <c r="X123" s="280">
        <v>43830</v>
      </c>
      <c r="Y123" s="353" t="s">
        <v>562</v>
      </c>
      <c r="Z123" s="430"/>
      <c r="AA123" s="307" t="str">
        <f t="shared" si="37"/>
        <v/>
      </c>
      <c r="AB123" s="308" t="str">
        <f t="shared" si="44"/>
        <v/>
      </c>
      <c r="AC123" s="8" t="str">
        <f t="shared" si="43"/>
        <v/>
      </c>
      <c r="AF123" s="13" t="str">
        <f t="shared" si="24"/>
        <v>PENDIENTE</v>
      </c>
      <c r="BG123" s="13" t="str">
        <f t="shared" si="38"/>
        <v>INCUMPLIDA</v>
      </c>
      <c r="BI123" s="547" t="str">
        <f t="shared" si="26"/>
        <v>ABIERTO</v>
      </c>
    </row>
    <row r="124" spans="1:61" ht="35.1" customHeight="1" x14ac:dyDescent="0.25">
      <c r="A124" s="430"/>
      <c r="B124" s="430"/>
      <c r="C124" s="193" t="s">
        <v>154</v>
      </c>
      <c r="D124" s="430"/>
      <c r="E124" s="614"/>
      <c r="F124" s="430"/>
      <c r="G124" s="609"/>
      <c r="H124" s="481" t="s">
        <v>738</v>
      </c>
      <c r="I124" s="298" t="s">
        <v>530</v>
      </c>
      <c r="J124" s="303" t="s">
        <v>540</v>
      </c>
      <c r="K124" s="292" t="s">
        <v>551</v>
      </c>
      <c r="L124" s="430"/>
      <c r="M124" s="430"/>
      <c r="N124" s="193" t="s">
        <v>69</v>
      </c>
      <c r="O124" s="193" t="str">
        <f>IF(H124="","",VLOOKUP(H124,'[1]Procedimientos Publicar'!$C$6:$E$85,3,FALSE))</f>
        <v>SUB GERENCIA COMERCIAL</v>
      </c>
      <c r="P124" s="293" t="s">
        <v>515</v>
      </c>
      <c r="Q124" s="430"/>
      <c r="R124" s="430"/>
      <c r="S124" s="430"/>
      <c r="T124" s="279">
        <v>1</v>
      </c>
      <c r="U124" s="430"/>
      <c r="V124" s="294">
        <v>43710</v>
      </c>
      <c r="W124" s="295">
        <v>43830</v>
      </c>
      <c r="X124" s="280">
        <v>43830</v>
      </c>
      <c r="Y124" s="353" t="s">
        <v>563</v>
      </c>
      <c r="Z124" s="430"/>
      <c r="AA124" s="307" t="str">
        <f t="shared" si="37"/>
        <v/>
      </c>
      <c r="AB124" s="308" t="str">
        <f t="shared" si="44"/>
        <v/>
      </c>
      <c r="AC124" s="8" t="str">
        <f t="shared" si="43"/>
        <v/>
      </c>
      <c r="AF124" s="13" t="str">
        <f t="shared" si="24"/>
        <v>PENDIENTE</v>
      </c>
      <c r="BG124" s="13" t="str">
        <f t="shared" si="38"/>
        <v>INCUMPLIDA</v>
      </c>
      <c r="BI124" s="547" t="str">
        <f t="shared" si="26"/>
        <v>ABIERTO</v>
      </c>
    </row>
    <row r="125" spans="1:61" ht="35.1" customHeight="1" x14ac:dyDescent="0.25">
      <c r="A125" s="430"/>
      <c r="B125" s="430"/>
      <c r="C125" s="193" t="s">
        <v>154</v>
      </c>
      <c r="D125" s="430"/>
      <c r="E125" s="614"/>
      <c r="F125" s="430"/>
      <c r="G125" s="609"/>
      <c r="H125" s="481" t="s">
        <v>738</v>
      </c>
      <c r="I125" s="298" t="s">
        <v>531</v>
      </c>
      <c r="J125" s="304" t="s">
        <v>541</v>
      </c>
      <c r="K125" s="292" t="s">
        <v>552</v>
      </c>
      <c r="L125" s="430"/>
      <c r="M125" s="430"/>
      <c r="N125" s="193" t="s">
        <v>69</v>
      </c>
      <c r="O125" s="193" t="str">
        <f>IF(H125="","",VLOOKUP(H125,'[1]Procedimientos Publicar'!$C$6:$E$85,3,FALSE))</f>
        <v>SUB GERENCIA COMERCIAL</v>
      </c>
      <c r="P125" s="293" t="s">
        <v>515</v>
      </c>
      <c r="Q125" s="430"/>
      <c r="R125" s="430"/>
      <c r="S125" s="430"/>
      <c r="T125" s="279">
        <v>1</v>
      </c>
      <c r="U125" s="430"/>
      <c r="V125" s="294">
        <v>43710</v>
      </c>
      <c r="W125" s="295">
        <v>43830</v>
      </c>
      <c r="X125" s="280">
        <v>43830</v>
      </c>
      <c r="Y125" s="353" t="s">
        <v>564</v>
      </c>
      <c r="Z125" s="430"/>
      <c r="AA125" s="307" t="str">
        <f t="shared" si="37"/>
        <v/>
      </c>
      <c r="AB125" s="308" t="str">
        <f t="shared" si="44"/>
        <v/>
      </c>
      <c r="AC125" s="8" t="str">
        <f t="shared" si="43"/>
        <v/>
      </c>
      <c r="AF125" s="13" t="str">
        <f t="shared" si="24"/>
        <v>PENDIENTE</v>
      </c>
      <c r="BG125" s="13" t="str">
        <f t="shared" si="38"/>
        <v>INCUMPLIDA</v>
      </c>
      <c r="BI125" s="547" t="str">
        <f t="shared" si="26"/>
        <v>ABIERTO</v>
      </c>
    </row>
    <row r="126" spans="1:61" ht="35.1" customHeight="1" x14ac:dyDescent="0.25">
      <c r="A126" s="430"/>
      <c r="B126" s="430"/>
      <c r="C126" s="193" t="s">
        <v>154</v>
      </c>
      <c r="D126" s="430"/>
      <c r="E126" s="614"/>
      <c r="F126" s="430"/>
      <c r="G126" s="609"/>
      <c r="H126" s="481" t="s">
        <v>738</v>
      </c>
      <c r="I126" s="298" t="s">
        <v>532</v>
      </c>
      <c r="J126" s="303" t="s">
        <v>542</v>
      </c>
      <c r="K126" s="292" t="s">
        <v>553</v>
      </c>
      <c r="L126" s="430"/>
      <c r="M126" s="430"/>
      <c r="N126" s="193" t="s">
        <v>69</v>
      </c>
      <c r="O126" s="193" t="str">
        <f>IF(H126="","",VLOOKUP(H126,'[1]Procedimientos Publicar'!$C$6:$E$85,3,FALSE))</f>
        <v>SUB GERENCIA COMERCIAL</v>
      </c>
      <c r="P126" s="293" t="s">
        <v>515</v>
      </c>
      <c r="Q126" s="430"/>
      <c r="R126" s="430"/>
      <c r="S126" s="430"/>
      <c r="T126" s="279">
        <v>1</v>
      </c>
      <c r="U126" s="430"/>
      <c r="V126" s="294">
        <v>43710</v>
      </c>
      <c r="W126" s="295">
        <v>43830</v>
      </c>
      <c r="X126" s="280">
        <v>43830</v>
      </c>
      <c r="Y126" s="353" t="s">
        <v>565</v>
      </c>
      <c r="Z126" s="430"/>
      <c r="AA126" s="307" t="str">
        <f t="shared" si="37"/>
        <v/>
      </c>
      <c r="AB126" s="308" t="str">
        <f t="shared" si="44"/>
        <v/>
      </c>
      <c r="AC126" s="8" t="str">
        <f t="shared" si="43"/>
        <v/>
      </c>
      <c r="AF126" s="13" t="str">
        <f t="shared" si="24"/>
        <v>PENDIENTE</v>
      </c>
      <c r="BG126" s="13" t="str">
        <f t="shared" si="38"/>
        <v>INCUMPLIDA</v>
      </c>
      <c r="BI126" s="547" t="str">
        <f t="shared" si="26"/>
        <v>ABIERTO</v>
      </c>
    </row>
    <row r="127" spans="1:61" ht="35.1" customHeight="1" x14ac:dyDescent="0.2">
      <c r="A127" s="430"/>
      <c r="B127" s="430"/>
      <c r="C127" s="193" t="s">
        <v>154</v>
      </c>
      <c r="D127" s="430"/>
      <c r="E127" s="614"/>
      <c r="F127" s="430"/>
      <c r="G127" s="430">
        <v>3</v>
      </c>
      <c r="H127" s="481" t="s">
        <v>738</v>
      </c>
      <c r="I127" s="305" t="s">
        <v>533</v>
      </c>
      <c r="J127" s="292" t="s">
        <v>543</v>
      </c>
      <c r="K127" s="292" t="s">
        <v>554</v>
      </c>
      <c r="L127" s="430"/>
      <c r="M127" s="430"/>
      <c r="N127" s="193" t="s">
        <v>69</v>
      </c>
      <c r="O127" s="193" t="str">
        <f>IF(H127="","",VLOOKUP(H127,'[1]Procedimientos Publicar'!$C$6:$E$85,3,FALSE))</f>
        <v>SUB GERENCIA COMERCIAL</v>
      </c>
      <c r="P127" s="293" t="s">
        <v>557</v>
      </c>
      <c r="Q127" s="430"/>
      <c r="R127" s="430"/>
      <c r="S127" s="430"/>
      <c r="T127" s="279">
        <v>1</v>
      </c>
      <c r="U127" s="430"/>
      <c r="V127" s="294">
        <v>43617</v>
      </c>
      <c r="W127" s="306">
        <v>43982</v>
      </c>
      <c r="X127" s="280">
        <v>43830</v>
      </c>
      <c r="Y127" s="353" t="s">
        <v>566</v>
      </c>
      <c r="Z127" s="430"/>
      <c r="AA127" s="307" t="str">
        <f t="shared" si="37"/>
        <v/>
      </c>
      <c r="AB127" s="308" t="str">
        <f t="shared" si="44"/>
        <v/>
      </c>
      <c r="AC127" s="8" t="str">
        <f t="shared" si="43"/>
        <v/>
      </c>
      <c r="AF127" s="13" t="str">
        <f t="shared" si="24"/>
        <v>PENDIENTE</v>
      </c>
      <c r="BG127" s="13" t="str">
        <f t="shared" si="38"/>
        <v>INCUMPLIDA</v>
      </c>
      <c r="BI127" s="547" t="str">
        <f t="shared" si="26"/>
        <v>ABIERTO</v>
      </c>
    </row>
    <row r="128" spans="1:61" ht="35.1" customHeight="1" x14ac:dyDescent="0.25">
      <c r="A128" s="430"/>
      <c r="B128" s="430"/>
      <c r="C128" s="193" t="s">
        <v>154</v>
      </c>
      <c r="D128" s="430"/>
      <c r="E128" s="614"/>
      <c r="F128" s="430"/>
      <c r="G128" s="430">
        <v>4</v>
      </c>
      <c r="H128" s="481" t="s">
        <v>738</v>
      </c>
      <c r="I128" s="291" t="s">
        <v>534</v>
      </c>
      <c r="J128" s="292" t="s">
        <v>544</v>
      </c>
      <c r="K128" s="292" t="s">
        <v>555</v>
      </c>
      <c r="L128" s="430"/>
      <c r="M128" s="430"/>
      <c r="N128" s="193" t="s">
        <v>69</v>
      </c>
      <c r="O128" s="193" t="str">
        <f>IF(H128="","",VLOOKUP(H128,'[1]Procedimientos Publicar'!$C$6:$E$85,3,FALSE))</f>
        <v>SUB GERENCIA COMERCIAL</v>
      </c>
      <c r="P128" s="293"/>
      <c r="Q128" s="430"/>
      <c r="R128" s="430"/>
      <c r="S128" s="430"/>
      <c r="T128" s="279">
        <v>1</v>
      </c>
      <c r="U128" s="430"/>
      <c r="V128" s="294">
        <v>43642</v>
      </c>
      <c r="W128" s="294">
        <v>43826</v>
      </c>
      <c r="X128" s="280">
        <v>43830</v>
      </c>
      <c r="Y128" s="353" t="s">
        <v>567</v>
      </c>
      <c r="Z128" s="430"/>
      <c r="AA128" s="307" t="str">
        <f t="shared" si="37"/>
        <v/>
      </c>
      <c r="AB128" s="308" t="str">
        <f t="shared" si="44"/>
        <v/>
      </c>
      <c r="AC128" s="8" t="str">
        <f t="shared" si="43"/>
        <v/>
      </c>
      <c r="AF128" s="13" t="str">
        <f t="shared" si="24"/>
        <v>PENDIENTE</v>
      </c>
      <c r="BG128" s="13" t="str">
        <f t="shared" si="38"/>
        <v>INCUMPLIDA</v>
      </c>
      <c r="BI128" s="547" t="str">
        <f t="shared" si="26"/>
        <v>ABIERTO</v>
      </c>
    </row>
    <row r="129" spans="1:61" ht="35.1" customHeight="1" x14ac:dyDescent="0.25">
      <c r="A129" s="430"/>
      <c r="B129" s="430"/>
      <c r="C129" s="193" t="s">
        <v>154</v>
      </c>
      <c r="D129" s="430"/>
      <c r="E129" s="614"/>
      <c r="F129" s="430"/>
      <c r="G129" s="430">
        <v>5</v>
      </c>
      <c r="H129" s="481" t="s">
        <v>738</v>
      </c>
      <c r="I129" s="291" t="s">
        <v>535</v>
      </c>
      <c r="J129" s="292" t="s">
        <v>545</v>
      </c>
      <c r="K129" s="292" t="s">
        <v>556</v>
      </c>
      <c r="L129" s="430"/>
      <c r="M129" s="430"/>
      <c r="N129" s="193" t="s">
        <v>69</v>
      </c>
      <c r="O129" s="193" t="str">
        <f>IF(H129="","",VLOOKUP(H129,'[1]Procedimientos Publicar'!$C$6:$E$85,3,FALSE))</f>
        <v>SUB GERENCIA COMERCIAL</v>
      </c>
      <c r="P129" s="293" t="s">
        <v>515</v>
      </c>
      <c r="Q129" s="430"/>
      <c r="R129" s="430"/>
      <c r="S129" s="430"/>
      <c r="T129" s="279">
        <v>1</v>
      </c>
      <c r="U129" s="430"/>
      <c r="V129" s="294">
        <v>43647</v>
      </c>
      <c r="W129" s="306">
        <v>43830</v>
      </c>
      <c r="X129" s="280">
        <v>43830</v>
      </c>
      <c r="Y129" s="353" t="s">
        <v>568</v>
      </c>
      <c r="Z129" s="430"/>
      <c r="AA129" s="307" t="str">
        <f t="shared" si="37"/>
        <v/>
      </c>
      <c r="AB129" s="308" t="str">
        <f t="shared" si="44"/>
        <v/>
      </c>
      <c r="AC129" s="8" t="str">
        <f t="shared" si="43"/>
        <v/>
      </c>
      <c r="AF129" s="13" t="str">
        <f t="shared" si="24"/>
        <v>PENDIENTE</v>
      </c>
      <c r="BG129" s="13" t="str">
        <f t="shared" si="38"/>
        <v>INCUMPLIDA</v>
      </c>
      <c r="BI129" s="547" t="str">
        <f t="shared" si="26"/>
        <v>ABIERTO</v>
      </c>
    </row>
    <row r="130" spans="1:61" ht="35.1" customHeight="1" x14ac:dyDescent="0.25">
      <c r="A130" s="309"/>
      <c r="B130" s="309"/>
      <c r="C130" s="310" t="s">
        <v>154</v>
      </c>
      <c r="D130" s="309"/>
      <c r="E130" s="605" t="s">
        <v>570</v>
      </c>
      <c r="F130" s="309"/>
      <c r="G130" s="309">
        <v>5</v>
      </c>
      <c r="H130" s="482" t="s">
        <v>739</v>
      </c>
      <c r="I130" s="317" t="s">
        <v>571</v>
      </c>
      <c r="J130" s="309"/>
      <c r="K130" s="318" t="s">
        <v>573</v>
      </c>
      <c r="L130" s="309"/>
      <c r="M130" s="309"/>
      <c r="N130" s="310" t="s">
        <v>69</v>
      </c>
      <c r="O130" s="310" t="str">
        <f>IF(H130="","",VLOOKUP(H130,'[2]Procedimientos Publicar'!$C$5:$E$85,3,FALSE))</f>
        <v>GERENCIA</v>
      </c>
      <c r="P130" s="310" t="s">
        <v>569</v>
      </c>
      <c r="Q130" s="309"/>
      <c r="R130" s="309"/>
      <c r="S130" s="309"/>
      <c r="T130" s="313">
        <v>1</v>
      </c>
      <c r="U130" s="309"/>
      <c r="V130" s="309"/>
      <c r="W130" s="309"/>
      <c r="X130" s="314">
        <v>43830</v>
      </c>
      <c r="Y130" s="309"/>
      <c r="Z130" s="309"/>
      <c r="AA130" s="324" t="str">
        <f t="shared" si="37"/>
        <v/>
      </c>
      <c r="AB130" s="325" t="str">
        <f t="shared" ref="AB130:AB140" si="45">(IF(OR($T130="",AA130=""),"",IF(OR($T130=0,AA130=0),0,IF((AA130*100%)/$T130&gt;100%,100%,(AA130*100%)/$T130))))</f>
        <v/>
      </c>
      <c r="AC130" s="8" t="str">
        <f t="shared" ref="AC130:AC140" si="46">IF(Z130="","",IF(AB130&lt;100%, IF(AB130&lt;25%, "ALERTA","EN TERMINO"), IF(AB130=100%, "OK", "EN TERMINO")))</f>
        <v/>
      </c>
      <c r="AF130" s="13" t="str">
        <f t="shared" si="24"/>
        <v>PENDIENTE</v>
      </c>
      <c r="BG130" s="13" t="str">
        <f t="shared" si="38"/>
        <v>INCUMPLIDA</v>
      </c>
      <c r="BI130" s="547" t="str">
        <f t="shared" si="26"/>
        <v>ABIERTO</v>
      </c>
    </row>
    <row r="131" spans="1:61" ht="35.1" customHeight="1" x14ac:dyDescent="0.25">
      <c r="A131" s="309"/>
      <c r="B131" s="309"/>
      <c r="C131" s="310" t="s">
        <v>154</v>
      </c>
      <c r="D131" s="309"/>
      <c r="E131" s="605"/>
      <c r="F131" s="309"/>
      <c r="G131" s="309">
        <v>6</v>
      </c>
      <c r="H131" s="482" t="s">
        <v>739</v>
      </c>
      <c r="I131" s="112" t="s">
        <v>572</v>
      </c>
      <c r="J131" s="309"/>
      <c r="K131" s="184" t="s">
        <v>574</v>
      </c>
      <c r="L131" s="309"/>
      <c r="M131" s="309"/>
      <c r="N131" s="310" t="s">
        <v>69</v>
      </c>
      <c r="O131" s="310" t="str">
        <f>IF(H131="","",VLOOKUP(H131,'[2]Procedimientos Publicar'!$C$5:$E$85,3,FALSE))</f>
        <v>GERENCIA</v>
      </c>
      <c r="P131" s="310" t="s">
        <v>569</v>
      </c>
      <c r="Q131" s="309"/>
      <c r="R131" s="309"/>
      <c r="S131" s="309"/>
      <c r="T131" s="313">
        <v>1</v>
      </c>
      <c r="U131" s="309"/>
      <c r="V131" s="309"/>
      <c r="W131" s="309"/>
      <c r="X131" s="314">
        <v>43830</v>
      </c>
      <c r="Y131" s="309"/>
      <c r="Z131" s="309"/>
      <c r="AA131" s="324" t="str">
        <f t="shared" si="37"/>
        <v/>
      </c>
      <c r="AB131" s="325" t="str">
        <f t="shared" si="45"/>
        <v/>
      </c>
      <c r="AC131" s="8" t="str">
        <f t="shared" si="46"/>
        <v/>
      </c>
      <c r="AF131" s="13" t="str">
        <f t="shared" si="24"/>
        <v>PENDIENTE</v>
      </c>
      <c r="BG131" s="13" t="str">
        <f t="shared" si="38"/>
        <v>INCUMPLIDA</v>
      </c>
      <c r="BI131" s="547" t="str">
        <f t="shared" si="26"/>
        <v>ABIERTO</v>
      </c>
    </row>
    <row r="132" spans="1:61" ht="35.1" customHeight="1" x14ac:dyDescent="0.25">
      <c r="A132" s="143"/>
      <c r="B132" s="143"/>
      <c r="C132" s="2" t="s">
        <v>154</v>
      </c>
      <c r="D132" s="143"/>
      <c r="E132" s="606" t="s">
        <v>586</v>
      </c>
      <c r="F132" s="143"/>
      <c r="G132" s="143">
        <v>1</v>
      </c>
      <c r="H132" s="483" t="s">
        <v>739</v>
      </c>
      <c r="I132" s="319" t="s">
        <v>575</v>
      </c>
      <c r="J132" s="143"/>
      <c r="K132" s="320" t="s">
        <v>584</v>
      </c>
      <c r="L132" s="143"/>
      <c r="M132" s="143"/>
      <c r="N132" s="2" t="s">
        <v>69</v>
      </c>
      <c r="O132" s="2" t="str">
        <f>IF(H132="","",VLOOKUP(H132,'[2]Procedimientos Publicar'!$C$5:$E$85,3,FALSE))</f>
        <v>GERENCIA</v>
      </c>
      <c r="P132" s="2" t="s">
        <v>569</v>
      </c>
      <c r="Q132" s="143"/>
      <c r="R132" s="143"/>
      <c r="S132" s="143"/>
      <c r="T132" s="144">
        <v>1</v>
      </c>
      <c r="U132" s="143"/>
      <c r="V132" s="143"/>
      <c r="W132" s="143"/>
      <c r="X132" s="145">
        <v>43830</v>
      </c>
      <c r="Y132" s="143"/>
      <c r="Z132" s="143"/>
      <c r="AA132" s="326" t="str">
        <f t="shared" si="37"/>
        <v/>
      </c>
      <c r="AB132" s="327" t="str">
        <f t="shared" si="45"/>
        <v/>
      </c>
      <c r="AC132" s="8" t="str">
        <f t="shared" si="46"/>
        <v/>
      </c>
      <c r="AF132" s="13" t="str">
        <f t="shared" si="24"/>
        <v>PENDIENTE</v>
      </c>
      <c r="BG132" s="13" t="str">
        <f t="shared" si="38"/>
        <v>INCUMPLIDA</v>
      </c>
      <c r="BI132" s="547" t="str">
        <f t="shared" si="26"/>
        <v>ABIERTO</v>
      </c>
    </row>
    <row r="133" spans="1:61" ht="35.1" customHeight="1" x14ac:dyDescent="0.25">
      <c r="A133" s="143"/>
      <c r="B133" s="143"/>
      <c r="C133" s="2" t="s">
        <v>154</v>
      </c>
      <c r="D133" s="143"/>
      <c r="E133" s="606"/>
      <c r="F133" s="143"/>
      <c r="G133" s="143">
        <v>2</v>
      </c>
      <c r="H133" s="483" t="s">
        <v>739</v>
      </c>
      <c r="I133" s="319" t="s">
        <v>576</v>
      </c>
      <c r="J133" s="143"/>
      <c r="K133" s="320" t="s">
        <v>585</v>
      </c>
      <c r="L133" s="143"/>
      <c r="M133" s="143"/>
      <c r="N133" s="2" t="s">
        <v>69</v>
      </c>
      <c r="O133" s="2" t="str">
        <f>IF(H133="","",VLOOKUP(H133,'[2]Procedimientos Publicar'!$C$5:$E$85,3,FALSE))</f>
        <v>GERENCIA</v>
      </c>
      <c r="P133" s="2" t="s">
        <v>569</v>
      </c>
      <c r="Q133" s="143"/>
      <c r="R133" s="143"/>
      <c r="S133" s="143"/>
      <c r="T133" s="144">
        <v>1</v>
      </c>
      <c r="U133" s="143"/>
      <c r="V133" s="143"/>
      <c r="W133" s="143"/>
      <c r="X133" s="145">
        <v>43830</v>
      </c>
      <c r="Y133" s="143"/>
      <c r="Z133" s="143"/>
      <c r="AA133" s="326" t="str">
        <f t="shared" si="37"/>
        <v/>
      </c>
      <c r="AB133" s="327" t="str">
        <f t="shared" si="45"/>
        <v/>
      </c>
      <c r="AC133" s="8" t="str">
        <f t="shared" si="46"/>
        <v/>
      </c>
      <c r="AF133" s="13" t="str">
        <f t="shared" si="24"/>
        <v>PENDIENTE</v>
      </c>
      <c r="BG133" s="13" t="str">
        <f t="shared" si="38"/>
        <v>INCUMPLIDA</v>
      </c>
      <c r="BI133" s="547" t="str">
        <f t="shared" si="26"/>
        <v>ABIERTO</v>
      </c>
    </row>
    <row r="134" spans="1:61" ht="35.1" customHeight="1" x14ac:dyDescent="0.25">
      <c r="A134" s="143"/>
      <c r="B134" s="143"/>
      <c r="C134" s="2" t="s">
        <v>154</v>
      </c>
      <c r="D134" s="143"/>
      <c r="E134" s="606"/>
      <c r="F134" s="143"/>
      <c r="G134" s="143">
        <v>3</v>
      </c>
      <c r="H134" s="483" t="s">
        <v>739</v>
      </c>
      <c r="I134" s="319" t="s">
        <v>577</v>
      </c>
      <c r="J134" s="143"/>
      <c r="K134" s="143"/>
      <c r="L134" s="143"/>
      <c r="M134" s="143"/>
      <c r="N134" s="2" t="s">
        <v>69</v>
      </c>
      <c r="O134" s="2" t="str">
        <f>IF(H134="","",VLOOKUP(H134,'[2]Procedimientos Publicar'!$C$5:$E$85,3,FALSE))</f>
        <v>GERENCIA</v>
      </c>
      <c r="P134" s="2" t="s">
        <v>569</v>
      </c>
      <c r="Q134" s="143"/>
      <c r="R134" s="143"/>
      <c r="S134" s="143"/>
      <c r="T134" s="144">
        <v>1</v>
      </c>
      <c r="U134" s="143"/>
      <c r="V134" s="143"/>
      <c r="W134" s="143"/>
      <c r="X134" s="145">
        <v>43830</v>
      </c>
      <c r="Y134" s="143"/>
      <c r="Z134" s="143"/>
      <c r="AA134" s="326" t="str">
        <f t="shared" si="37"/>
        <v/>
      </c>
      <c r="AB134" s="327" t="str">
        <f t="shared" si="45"/>
        <v/>
      </c>
      <c r="AC134" s="8" t="str">
        <f t="shared" si="46"/>
        <v/>
      </c>
      <c r="AF134" s="13" t="str">
        <f t="shared" si="24"/>
        <v>PENDIENTE</v>
      </c>
      <c r="BG134" s="13" t="str">
        <f t="shared" si="38"/>
        <v>INCUMPLIDA</v>
      </c>
      <c r="BI134" s="547" t="str">
        <f t="shared" si="26"/>
        <v>ABIERTO</v>
      </c>
    </row>
    <row r="135" spans="1:61" ht="35.1" customHeight="1" x14ac:dyDescent="0.25">
      <c r="A135" s="311"/>
      <c r="B135" s="311"/>
      <c r="C135" s="312" t="s">
        <v>154</v>
      </c>
      <c r="D135" s="311"/>
      <c r="E135" s="607" t="s">
        <v>586</v>
      </c>
      <c r="F135" s="311"/>
      <c r="G135" s="311">
        <v>1</v>
      </c>
      <c r="H135" s="484" t="s">
        <v>739</v>
      </c>
      <c r="I135" s="321" t="s">
        <v>578</v>
      </c>
      <c r="J135" s="311"/>
      <c r="K135" s="311"/>
      <c r="L135" s="311"/>
      <c r="M135" s="311"/>
      <c r="N135" s="312" t="s">
        <v>69</v>
      </c>
      <c r="O135" s="312" t="str">
        <f>IF(H135="","",VLOOKUP(H135,'[2]Procedimientos Publicar'!$C$5:$E$85,3,FALSE))</f>
        <v>GERENCIA</v>
      </c>
      <c r="P135" s="312" t="s">
        <v>569</v>
      </c>
      <c r="Q135" s="311"/>
      <c r="R135" s="311"/>
      <c r="S135" s="311"/>
      <c r="T135" s="315">
        <v>1</v>
      </c>
      <c r="U135" s="311"/>
      <c r="V135" s="311"/>
      <c r="W135" s="311"/>
      <c r="X135" s="316">
        <v>43830</v>
      </c>
      <c r="Y135" s="311"/>
      <c r="Z135" s="311"/>
      <c r="AA135" s="330" t="str">
        <f t="shared" si="37"/>
        <v/>
      </c>
      <c r="AB135" s="331" t="str">
        <f t="shared" si="45"/>
        <v/>
      </c>
      <c r="AC135" s="8" t="str">
        <f t="shared" si="46"/>
        <v/>
      </c>
      <c r="AF135" s="13" t="str">
        <f t="shared" si="24"/>
        <v>PENDIENTE</v>
      </c>
      <c r="BG135" s="13" t="str">
        <f t="shared" si="38"/>
        <v>INCUMPLIDA</v>
      </c>
      <c r="BI135" s="547" t="str">
        <f t="shared" si="26"/>
        <v>ABIERTO</v>
      </c>
    </row>
    <row r="136" spans="1:61" ht="35.1" customHeight="1" x14ac:dyDescent="0.25">
      <c r="A136" s="311"/>
      <c r="B136" s="311"/>
      <c r="C136" s="312" t="s">
        <v>154</v>
      </c>
      <c r="D136" s="311"/>
      <c r="E136" s="607"/>
      <c r="F136" s="311"/>
      <c r="G136" s="311">
        <v>2</v>
      </c>
      <c r="H136" s="484" t="s">
        <v>739</v>
      </c>
      <c r="I136" s="322" t="s">
        <v>579</v>
      </c>
      <c r="J136" s="311"/>
      <c r="K136" s="311"/>
      <c r="L136" s="311"/>
      <c r="M136" s="311"/>
      <c r="N136" s="312" t="s">
        <v>69</v>
      </c>
      <c r="O136" s="312" t="str">
        <f>IF(H136="","",VLOOKUP(H136,'[2]Procedimientos Publicar'!$C$5:$E$85,3,FALSE))</f>
        <v>GERENCIA</v>
      </c>
      <c r="P136" s="312" t="s">
        <v>569</v>
      </c>
      <c r="Q136" s="311"/>
      <c r="R136" s="311"/>
      <c r="S136" s="311"/>
      <c r="T136" s="315">
        <v>1</v>
      </c>
      <c r="U136" s="311"/>
      <c r="V136" s="311"/>
      <c r="W136" s="311"/>
      <c r="X136" s="316">
        <v>43830</v>
      </c>
      <c r="Y136" s="311"/>
      <c r="Z136" s="311"/>
      <c r="AA136" s="330" t="str">
        <f t="shared" ref="AA136:AA167" si="47">(IF(Z136="","",IF(OR($M136=0,$M136="",$X136=""),"",Z136/$M136)))</f>
        <v/>
      </c>
      <c r="AB136" s="331" t="str">
        <f t="shared" si="45"/>
        <v/>
      </c>
      <c r="AC136" s="8" t="str">
        <f t="shared" si="46"/>
        <v/>
      </c>
      <c r="AF136" s="13" t="str">
        <f t="shared" ref="AF136:AF194" si="48">IF(AB136=100%,IF(AB136&gt;25%,"CUMPLIDA","PENDIENTE"),IF(AB136&lt;25%,"INCUMPLIDA","PENDIENTE"))</f>
        <v>PENDIENTE</v>
      </c>
      <c r="BG136" s="13" t="str">
        <f t="shared" ref="BG136:BG167" si="49">IF(AB136=100%,"CUMPLIDA","INCUMPLIDA")</f>
        <v>INCUMPLIDA</v>
      </c>
      <c r="BI136" s="547" t="str">
        <f t="shared" si="26"/>
        <v>ABIERTO</v>
      </c>
    </row>
    <row r="137" spans="1:61" ht="35.1" customHeight="1" x14ac:dyDescent="0.25">
      <c r="A137" s="311"/>
      <c r="B137" s="311"/>
      <c r="C137" s="312" t="s">
        <v>154</v>
      </c>
      <c r="D137" s="311"/>
      <c r="E137" s="607"/>
      <c r="F137" s="311"/>
      <c r="G137" s="311">
        <v>3</v>
      </c>
      <c r="H137" s="484" t="s">
        <v>739</v>
      </c>
      <c r="I137" s="323" t="s">
        <v>580</v>
      </c>
      <c r="J137" s="311"/>
      <c r="K137" s="311"/>
      <c r="L137" s="311"/>
      <c r="M137" s="311"/>
      <c r="N137" s="312" t="s">
        <v>69</v>
      </c>
      <c r="O137" s="312" t="str">
        <f>IF(H137="","",VLOOKUP(H137,'[2]Procedimientos Publicar'!$C$5:$E$85,3,FALSE))</f>
        <v>GERENCIA</v>
      </c>
      <c r="P137" s="312" t="s">
        <v>569</v>
      </c>
      <c r="Q137" s="311"/>
      <c r="R137" s="311"/>
      <c r="S137" s="311"/>
      <c r="T137" s="315">
        <v>1</v>
      </c>
      <c r="U137" s="311"/>
      <c r="V137" s="311"/>
      <c r="W137" s="311"/>
      <c r="X137" s="316">
        <v>43830</v>
      </c>
      <c r="Y137" s="311"/>
      <c r="Z137" s="311"/>
      <c r="AA137" s="330" t="str">
        <f t="shared" si="47"/>
        <v/>
      </c>
      <c r="AB137" s="331" t="str">
        <f t="shared" si="45"/>
        <v/>
      </c>
      <c r="AC137" s="8" t="str">
        <f t="shared" si="46"/>
        <v/>
      </c>
      <c r="AF137" s="13" t="str">
        <f t="shared" si="48"/>
        <v>PENDIENTE</v>
      </c>
      <c r="BG137" s="13" t="str">
        <f t="shared" si="49"/>
        <v>INCUMPLIDA</v>
      </c>
      <c r="BI137" s="547" t="str">
        <f t="shared" ref="BI137:BI194" si="50">IF(AF137="CUMPLIDA","CERRADO","ABIERTO")</f>
        <v>ABIERTO</v>
      </c>
    </row>
    <row r="138" spans="1:61" ht="35.1" customHeight="1" x14ac:dyDescent="0.25">
      <c r="A138" s="309"/>
      <c r="B138" s="309"/>
      <c r="C138" s="310" t="s">
        <v>154</v>
      </c>
      <c r="D138" s="309"/>
      <c r="E138" s="605" t="s">
        <v>586</v>
      </c>
      <c r="F138" s="309"/>
      <c r="G138" s="309">
        <v>1</v>
      </c>
      <c r="H138" s="482" t="s">
        <v>739</v>
      </c>
      <c r="I138" s="323" t="s">
        <v>581</v>
      </c>
      <c r="J138" s="309"/>
      <c r="K138" s="309"/>
      <c r="L138" s="309"/>
      <c r="M138" s="309"/>
      <c r="N138" s="310" t="s">
        <v>69</v>
      </c>
      <c r="O138" s="310" t="str">
        <f>IF(H138="","",VLOOKUP(H138,'[2]Procedimientos Publicar'!$C$5:$E$85,3,FALSE))</f>
        <v>GERENCIA</v>
      </c>
      <c r="P138" s="310" t="s">
        <v>569</v>
      </c>
      <c r="Q138" s="309"/>
      <c r="R138" s="309"/>
      <c r="S138" s="309"/>
      <c r="T138" s="313">
        <v>1</v>
      </c>
      <c r="U138" s="309"/>
      <c r="V138" s="309"/>
      <c r="W138" s="309"/>
      <c r="X138" s="314">
        <v>43830</v>
      </c>
      <c r="Y138" s="309"/>
      <c r="Z138" s="309"/>
      <c r="AA138" s="324" t="str">
        <f t="shared" si="47"/>
        <v/>
      </c>
      <c r="AB138" s="325" t="str">
        <f t="shared" si="45"/>
        <v/>
      </c>
      <c r="AC138" s="8" t="str">
        <f t="shared" si="46"/>
        <v/>
      </c>
      <c r="AF138" s="13" t="str">
        <f t="shared" si="48"/>
        <v>PENDIENTE</v>
      </c>
      <c r="BG138" s="13" t="str">
        <f t="shared" si="49"/>
        <v>INCUMPLIDA</v>
      </c>
      <c r="BI138" s="547" t="str">
        <f t="shared" si="50"/>
        <v>ABIERTO</v>
      </c>
    </row>
    <row r="139" spans="1:61" ht="35.1" customHeight="1" x14ac:dyDescent="0.25">
      <c r="A139" s="309"/>
      <c r="B139" s="309"/>
      <c r="C139" s="310" t="s">
        <v>154</v>
      </c>
      <c r="D139" s="309"/>
      <c r="E139" s="605"/>
      <c r="F139" s="309"/>
      <c r="G139" s="309">
        <v>2</v>
      </c>
      <c r="H139" s="482" t="s">
        <v>739</v>
      </c>
      <c r="I139" s="323" t="s">
        <v>582</v>
      </c>
      <c r="J139" s="309"/>
      <c r="K139" s="309"/>
      <c r="L139" s="309"/>
      <c r="M139" s="309"/>
      <c r="N139" s="310" t="s">
        <v>69</v>
      </c>
      <c r="O139" s="310" t="str">
        <f>IF(H139="","",VLOOKUP(H139,'[2]Procedimientos Publicar'!$C$5:$E$85,3,FALSE))</f>
        <v>GERENCIA</v>
      </c>
      <c r="P139" s="310" t="s">
        <v>569</v>
      </c>
      <c r="Q139" s="309"/>
      <c r="R139" s="309"/>
      <c r="S139" s="309"/>
      <c r="T139" s="313">
        <v>1</v>
      </c>
      <c r="U139" s="309"/>
      <c r="V139" s="309"/>
      <c r="W139" s="309"/>
      <c r="X139" s="314">
        <v>43830</v>
      </c>
      <c r="Y139" s="309"/>
      <c r="Z139" s="309"/>
      <c r="AA139" s="324" t="str">
        <f t="shared" si="47"/>
        <v/>
      </c>
      <c r="AB139" s="325" t="str">
        <f t="shared" si="45"/>
        <v/>
      </c>
      <c r="AC139" s="8" t="str">
        <f t="shared" si="46"/>
        <v/>
      </c>
      <c r="AF139" s="13" t="str">
        <f t="shared" si="48"/>
        <v>PENDIENTE</v>
      </c>
      <c r="BG139" s="13" t="str">
        <f t="shared" si="49"/>
        <v>INCUMPLIDA</v>
      </c>
      <c r="BI139" s="547" t="str">
        <f t="shared" si="50"/>
        <v>ABIERTO</v>
      </c>
    </row>
    <row r="140" spans="1:61" ht="35.1" customHeight="1" x14ac:dyDescent="0.25">
      <c r="A140" s="309"/>
      <c r="B140" s="309"/>
      <c r="C140" s="310" t="s">
        <v>154</v>
      </c>
      <c r="D140" s="309"/>
      <c r="E140" s="605"/>
      <c r="F140" s="309"/>
      <c r="G140" s="309">
        <v>3</v>
      </c>
      <c r="H140" s="482" t="s">
        <v>739</v>
      </c>
      <c r="I140" s="323" t="s">
        <v>583</v>
      </c>
      <c r="J140" s="309"/>
      <c r="K140" s="309"/>
      <c r="L140" s="309"/>
      <c r="M140" s="309"/>
      <c r="N140" s="310" t="s">
        <v>69</v>
      </c>
      <c r="O140" s="310" t="str">
        <f>IF(H140="","",VLOOKUP(H140,'[2]Procedimientos Publicar'!$C$5:$E$85,3,FALSE))</f>
        <v>GERENCIA</v>
      </c>
      <c r="P140" s="310" t="s">
        <v>569</v>
      </c>
      <c r="Q140" s="309"/>
      <c r="R140" s="309"/>
      <c r="S140" s="309"/>
      <c r="T140" s="313">
        <v>1</v>
      </c>
      <c r="U140" s="309"/>
      <c r="V140" s="309"/>
      <c r="W140" s="309"/>
      <c r="X140" s="314">
        <v>43830</v>
      </c>
      <c r="Y140" s="309"/>
      <c r="Z140" s="309"/>
      <c r="AA140" s="324" t="str">
        <f t="shared" si="47"/>
        <v/>
      </c>
      <c r="AB140" s="325" t="str">
        <f t="shared" si="45"/>
        <v/>
      </c>
      <c r="AC140" s="8" t="str">
        <f t="shared" si="46"/>
        <v/>
      </c>
      <c r="AF140" s="13" t="str">
        <f t="shared" si="48"/>
        <v>PENDIENTE</v>
      </c>
      <c r="BG140" s="13" t="str">
        <f t="shared" si="49"/>
        <v>INCUMPLIDA</v>
      </c>
      <c r="BI140" s="547" t="str">
        <f t="shared" si="50"/>
        <v>ABIERTO</v>
      </c>
    </row>
    <row r="141" spans="1:61" ht="35.1" customHeight="1" x14ac:dyDescent="0.25">
      <c r="A141" s="262"/>
      <c r="B141" s="262"/>
      <c r="C141" s="263" t="s">
        <v>154</v>
      </c>
      <c r="D141" s="262"/>
      <c r="E141" s="603" t="s">
        <v>604</v>
      </c>
      <c r="F141" s="262"/>
      <c r="G141" s="262">
        <v>1</v>
      </c>
      <c r="H141" s="485" t="s">
        <v>740</v>
      </c>
      <c r="I141" s="337" t="s">
        <v>595</v>
      </c>
      <c r="J141" s="262"/>
      <c r="K141" s="262"/>
      <c r="L141" s="262"/>
      <c r="M141" s="262"/>
      <c r="N141" s="263" t="s">
        <v>69</v>
      </c>
      <c r="O141" s="263" t="str">
        <f>IF(H141="","",VLOOKUP(H141,'[2]Procedimientos Publicar'!$C$5:$E$85,3,FALSE))</f>
        <v>SUB GERENCIA COMERCIAL</v>
      </c>
      <c r="P141" s="263" t="s">
        <v>587</v>
      </c>
      <c r="Q141" s="262"/>
      <c r="R141" s="262"/>
      <c r="S141" s="262"/>
      <c r="T141" s="264">
        <v>1</v>
      </c>
      <c r="U141" s="262"/>
      <c r="V141" s="262"/>
      <c r="W141" s="262"/>
      <c r="X141" s="265">
        <v>43830</v>
      </c>
      <c r="Y141" s="262"/>
      <c r="Z141" s="262"/>
      <c r="AA141" s="328" t="str">
        <f t="shared" si="47"/>
        <v/>
      </c>
      <c r="AB141" s="329" t="str">
        <f t="shared" ref="AB141:AB149" si="51">(IF(OR($T141="",AA141=""),"",IF(OR($T141=0,AA141=0),0,IF((AA141*100%)/$T141&gt;100%,100%,(AA141*100%)/$T141))))</f>
        <v/>
      </c>
      <c r="AC141" s="8" t="str">
        <f t="shared" ref="AC141:AC149" si="52">IF(Z141="","",IF(AB141&lt;100%, IF(AB141&lt;25%, "ALERTA","EN TERMINO"), IF(AB141=100%, "OK", "EN TERMINO")))</f>
        <v/>
      </c>
      <c r="AF141" s="13" t="str">
        <f t="shared" si="48"/>
        <v>PENDIENTE</v>
      </c>
      <c r="BG141" s="13" t="str">
        <f t="shared" si="49"/>
        <v>INCUMPLIDA</v>
      </c>
      <c r="BI141" s="547" t="str">
        <f t="shared" si="50"/>
        <v>ABIERTO</v>
      </c>
    </row>
    <row r="142" spans="1:61" ht="35.1" customHeight="1" x14ac:dyDescent="0.25">
      <c r="A142" s="262"/>
      <c r="B142" s="262"/>
      <c r="C142" s="263" t="s">
        <v>154</v>
      </c>
      <c r="D142" s="262"/>
      <c r="E142" s="603"/>
      <c r="F142" s="262"/>
      <c r="G142" s="262">
        <v>2</v>
      </c>
      <c r="H142" s="485" t="s">
        <v>740</v>
      </c>
      <c r="I142" s="337" t="s">
        <v>596</v>
      </c>
      <c r="J142" s="262"/>
      <c r="K142" s="262"/>
      <c r="L142" s="262"/>
      <c r="M142" s="262"/>
      <c r="N142" s="263" t="s">
        <v>69</v>
      </c>
      <c r="O142" s="263" t="str">
        <f>IF(H142="","",VLOOKUP(H142,'[1]Procedimientos Publicar'!$C$6:$E$85,3,FALSE))</f>
        <v>SUB GERENCIA COMERCIAL</v>
      </c>
      <c r="P142" s="263" t="s">
        <v>587</v>
      </c>
      <c r="Q142" s="262"/>
      <c r="R142" s="262"/>
      <c r="S142" s="262"/>
      <c r="T142" s="264">
        <v>1</v>
      </c>
      <c r="U142" s="262"/>
      <c r="V142" s="262"/>
      <c r="W142" s="262"/>
      <c r="X142" s="265">
        <v>43830</v>
      </c>
      <c r="Y142" s="262"/>
      <c r="Z142" s="262"/>
      <c r="AA142" s="328" t="str">
        <f t="shared" si="47"/>
        <v/>
      </c>
      <c r="AB142" s="329" t="str">
        <f t="shared" si="51"/>
        <v/>
      </c>
      <c r="AC142" s="8" t="str">
        <f t="shared" si="52"/>
        <v/>
      </c>
      <c r="AF142" s="13" t="str">
        <f t="shared" si="48"/>
        <v>PENDIENTE</v>
      </c>
      <c r="BG142" s="13" t="str">
        <f t="shared" si="49"/>
        <v>INCUMPLIDA</v>
      </c>
      <c r="BI142" s="547" t="str">
        <f t="shared" si="50"/>
        <v>ABIERTO</v>
      </c>
    </row>
    <row r="143" spans="1:61" ht="35.1" customHeight="1" x14ac:dyDescent="0.25">
      <c r="A143" s="262"/>
      <c r="B143" s="262"/>
      <c r="C143" s="263" t="s">
        <v>154</v>
      </c>
      <c r="D143" s="262"/>
      <c r="E143" s="603"/>
      <c r="F143" s="262"/>
      <c r="G143" s="262">
        <v>3</v>
      </c>
      <c r="H143" s="485" t="s">
        <v>740</v>
      </c>
      <c r="I143" s="338" t="s">
        <v>597</v>
      </c>
      <c r="J143" s="262"/>
      <c r="K143" s="262"/>
      <c r="L143" s="262"/>
      <c r="M143" s="262"/>
      <c r="N143" s="263" t="s">
        <v>69</v>
      </c>
      <c r="O143" s="263" t="str">
        <f>IF(H143="","",VLOOKUP(H143,'[1]Procedimientos Publicar'!$C$6:$E$85,3,FALSE))</f>
        <v>SUB GERENCIA COMERCIAL</v>
      </c>
      <c r="P143" s="263" t="s">
        <v>587</v>
      </c>
      <c r="Q143" s="262"/>
      <c r="R143" s="262"/>
      <c r="S143" s="262"/>
      <c r="T143" s="264">
        <v>1</v>
      </c>
      <c r="U143" s="262"/>
      <c r="V143" s="262"/>
      <c r="W143" s="262"/>
      <c r="X143" s="265">
        <v>43830</v>
      </c>
      <c r="Y143" s="262"/>
      <c r="Z143" s="262"/>
      <c r="AA143" s="328" t="str">
        <f t="shared" si="47"/>
        <v/>
      </c>
      <c r="AB143" s="329" t="str">
        <f t="shared" si="51"/>
        <v/>
      </c>
      <c r="AC143" s="8" t="str">
        <f t="shared" si="52"/>
        <v/>
      </c>
      <c r="AF143" s="13" t="str">
        <f t="shared" si="48"/>
        <v>PENDIENTE</v>
      </c>
      <c r="BG143" s="13" t="str">
        <f t="shared" si="49"/>
        <v>INCUMPLIDA</v>
      </c>
      <c r="BI143" s="547" t="str">
        <f t="shared" si="50"/>
        <v>ABIERTO</v>
      </c>
    </row>
    <row r="144" spans="1:61" ht="35.1" customHeight="1" x14ac:dyDescent="0.25">
      <c r="A144" s="262"/>
      <c r="B144" s="262"/>
      <c r="C144" s="263" t="s">
        <v>154</v>
      </c>
      <c r="D144" s="262"/>
      <c r="E144" s="603"/>
      <c r="F144" s="262"/>
      <c r="G144" s="262">
        <v>4</v>
      </c>
      <c r="H144" s="485" t="s">
        <v>740</v>
      </c>
      <c r="I144" s="337" t="s">
        <v>598</v>
      </c>
      <c r="J144" s="262"/>
      <c r="K144" s="262"/>
      <c r="L144" s="262"/>
      <c r="M144" s="262"/>
      <c r="N144" s="263" t="s">
        <v>69</v>
      </c>
      <c r="O144" s="263" t="str">
        <f>IF(H144="","",VLOOKUP(H144,'[1]Procedimientos Publicar'!$C$6:$E$85,3,FALSE))</f>
        <v>SUB GERENCIA COMERCIAL</v>
      </c>
      <c r="P144" s="263" t="s">
        <v>587</v>
      </c>
      <c r="Q144" s="262"/>
      <c r="R144" s="262"/>
      <c r="S144" s="262"/>
      <c r="T144" s="264">
        <v>1</v>
      </c>
      <c r="U144" s="262"/>
      <c r="V144" s="262"/>
      <c r="W144" s="262"/>
      <c r="X144" s="265">
        <v>43830</v>
      </c>
      <c r="Y144" s="262"/>
      <c r="Z144" s="262"/>
      <c r="AA144" s="328" t="str">
        <f t="shared" si="47"/>
        <v/>
      </c>
      <c r="AB144" s="329" t="str">
        <f t="shared" si="51"/>
        <v/>
      </c>
      <c r="AC144" s="8" t="str">
        <f t="shared" si="52"/>
        <v/>
      </c>
      <c r="AF144" s="13" t="str">
        <f t="shared" si="48"/>
        <v>PENDIENTE</v>
      </c>
      <c r="BG144" s="13" t="str">
        <f t="shared" si="49"/>
        <v>INCUMPLIDA</v>
      </c>
      <c r="BI144" s="547" t="str">
        <f t="shared" si="50"/>
        <v>ABIERTO</v>
      </c>
    </row>
    <row r="145" spans="1:61" ht="35.1" customHeight="1" x14ac:dyDescent="0.25">
      <c r="A145" s="262"/>
      <c r="B145" s="262"/>
      <c r="C145" s="263" t="s">
        <v>154</v>
      </c>
      <c r="D145" s="262"/>
      <c r="E145" s="603"/>
      <c r="F145" s="262"/>
      <c r="G145" s="262">
        <v>5</v>
      </c>
      <c r="H145" s="485" t="s">
        <v>740</v>
      </c>
      <c r="I145" s="338" t="s">
        <v>599</v>
      </c>
      <c r="J145" s="262"/>
      <c r="K145" s="262"/>
      <c r="L145" s="262"/>
      <c r="M145" s="262"/>
      <c r="N145" s="263" t="s">
        <v>69</v>
      </c>
      <c r="O145" s="263" t="str">
        <f>IF(H145="","",VLOOKUP(H145,'[1]Procedimientos Publicar'!$C$6:$E$85,3,FALSE))</f>
        <v>SUB GERENCIA COMERCIAL</v>
      </c>
      <c r="P145" s="263" t="s">
        <v>587</v>
      </c>
      <c r="Q145" s="262"/>
      <c r="R145" s="262"/>
      <c r="S145" s="262"/>
      <c r="T145" s="264">
        <v>1</v>
      </c>
      <c r="U145" s="262"/>
      <c r="V145" s="262"/>
      <c r="W145" s="262"/>
      <c r="X145" s="265">
        <v>43830</v>
      </c>
      <c r="Y145" s="262"/>
      <c r="Z145" s="262"/>
      <c r="AA145" s="328" t="str">
        <f t="shared" si="47"/>
        <v/>
      </c>
      <c r="AB145" s="329" t="str">
        <f t="shared" si="51"/>
        <v/>
      </c>
      <c r="AC145" s="8" t="str">
        <f t="shared" si="52"/>
        <v/>
      </c>
      <c r="AF145" s="13" t="str">
        <f t="shared" si="48"/>
        <v>PENDIENTE</v>
      </c>
      <c r="BG145" s="13" t="str">
        <f t="shared" si="49"/>
        <v>INCUMPLIDA</v>
      </c>
      <c r="BI145" s="547" t="str">
        <f t="shared" si="50"/>
        <v>ABIERTO</v>
      </c>
    </row>
    <row r="146" spans="1:61" ht="35.1" customHeight="1" x14ac:dyDescent="0.25">
      <c r="A146" s="262"/>
      <c r="B146" s="262"/>
      <c r="C146" s="263" t="s">
        <v>154</v>
      </c>
      <c r="D146" s="262"/>
      <c r="E146" s="603"/>
      <c r="F146" s="262"/>
      <c r="G146" s="262">
        <v>6</v>
      </c>
      <c r="H146" s="485" t="s">
        <v>740</v>
      </c>
      <c r="I146" s="337" t="s">
        <v>600</v>
      </c>
      <c r="J146" s="262"/>
      <c r="K146" s="262"/>
      <c r="L146" s="262"/>
      <c r="M146" s="262"/>
      <c r="N146" s="263" t="s">
        <v>69</v>
      </c>
      <c r="O146" s="263" t="str">
        <f>IF(H146="","",VLOOKUP(H146,'[1]Procedimientos Publicar'!$C$6:$E$85,3,FALSE))</f>
        <v>SUB GERENCIA COMERCIAL</v>
      </c>
      <c r="P146" s="263" t="s">
        <v>587</v>
      </c>
      <c r="Q146" s="262"/>
      <c r="R146" s="262"/>
      <c r="S146" s="262"/>
      <c r="T146" s="264">
        <v>1</v>
      </c>
      <c r="U146" s="262"/>
      <c r="V146" s="262"/>
      <c r="W146" s="262"/>
      <c r="X146" s="265">
        <v>43830</v>
      </c>
      <c r="Y146" s="262"/>
      <c r="Z146" s="262"/>
      <c r="AA146" s="328" t="str">
        <f t="shared" si="47"/>
        <v/>
      </c>
      <c r="AB146" s="329" t="str">
        <f t="shared" si="51"/>
        <v/>
      </c>
      <c r="AC146" s="8" t="str">
        <f t="shared" si="52"/>
        <v/>
      </c>
      <c r="AF146" s="13" t="str">
        <f t="shared" si="48"/>
        <v>PENDIENTE</v>
      </c>
      <c r="BG146" s="13" t="str">
        <f t="shared" si="49"/>
        <v>INCUMPLIDA</v>
      </c>
      <c r="BI146" s="547" t="str">
        <f t="shared" si="50"/>
        <v>ABIERTO</v>
      </c>
    </row>
    <row r="147" spans="1:61" ht="35.1" customHeight="1" x14ac:dyDescent="0.25">
      <c r="A147" s="262"/>
      <c r="B147" s="262"/>
      <c r="C147" s="263" t="s">
        <v>154</v>
      </c>
      <c r="D147" s="262"/>
      <c r="E147" s="603"/>
      <c r="F147" s="262"/>
      <c r="G147" s="262">
        <v>7</v>
      </c>
      <c r="H147" s="485" t="s">
        <v>740</v>
      </c>
      <c r="I147" s="338" t="s">
        <v>601</v>
      </c>
      <c r="J147" s="262"/>
      <c r="K147" s="262"/>
      <c r="L147" s="262"/>
      <c r="M147" s="262"/>
      <c r="N147" s="263" t="s">
        <v>69</v>
      </c>
      <c r="O147" s="263" t="str">
        <f>IF(H147="","",VLOOKUP(H147,'[1]Procedimientos Publicar'!$C$6:$E$85,3,FALSE))</f>
        <v>SUB GERENCIA COMERCIAL</v>
      </c>
      <c r="P147" s="263" t="s">
        <v>587</v>
      </c>
      <c r="Q147" s="262"/>
      <c r="R147" s="262"/>
      <c r="S147" s="262"/>
      <c r="T147" s="264">
        <v>1</v>
      </c>
      <c r="U147" s="262"/>
      <c r="V147" s="262"/>
      <c r="W147" s="262"/>
      <c r="X147" s="265">
        <v>43830</v>
      </c>
      <c r="Y147" s="262"/>
      <c r="Z147" s="262"/>
      <c r="AA147" s="328" t="str">
        <f t="shared" si="47"/>
        <v/>
      </c>
      <c r="AB147" s="329" t="str">
        <f t="shared" si="51"/>
        <v/>
      </c>
      <c r="AC147" s="8" t="str">
        <f t="shared" si="52"/>
        <v/>
      </c>
      <c r="AF147" s="13" t="str">
        <f t="shared" si="48"/>
        <v>PENDIENTE</v>
      </c>
      <c r="BG147" s="13" t="str">
        <f t="shared" si="49"/>
        <v>INCUMPLIDA</v>
      </c>
      <c r="BI147" s="547" t="str">
        <f t="shared" si="50"/>
        <v>ABIERTO</v>
      </c>
    </row>
    <row r="148" spans="1:61" ht="35.1" customHeight="1" x14ac:dyDescent="0.25">
      <c r="A148" s="262"/>
      <c r="B148" s="262"/>
      <c r="C148" s="263" t="s">
        <v>154</v>
      </c>
      <c r="D148" s="262"/>
      <c r="E148" s="603"/>
      <c r="F148" s="262"/>
      <c r="G148" s="262">
        <v>8</v>
      </c>
      <c r="H148" s="485" t="s">
        <v>740</v>
      </c>
      <c r="I148" s="337" t="s">
        <v>602</v>
      </c>
      <c r="J148" s="262"/>
      <c r="K148" s="262"/>
      <c r="L148" s="262"/>
      <c r="M148" s="262"/>
      <c r="N148" s="263" t="s">
        <v>69</v>
      </c>
      <c r="O148" s="263" t="str">
        <f>IF(H148="","",VLOOKUP(H148,'[1]Procedimientos Publicar'!$C$6:$E$85,3,FALSE))</f>
        <v>SUB GERENCIA COMERCIAL</v>
      </c>
      <c r="P148" s="263" t="s">
        <v>587</v>
      </c>
      <c r="Q148" s="262"/>
      <c r="R148" s="262"/>
      <c r="S148" s="262"/>
      <c r="T148" s="264">
        <v>1</v>
      </c>
      <c r="U148" s="262"/>
      <c r="V148" s="262"/>
      <c r="W148" s="262"/>
      <c r="X148" s="265">
        <v>43830</v>
      </c>
      <c r="Y148" s="262"/>
      <c r="Z148" s="262"/>
      <c r="AA148" s="328" t="str">
        <f t="shared" si="47"/>
        <v/>
      </c>
      <c r="AB148" s="329" t="str">
        <f t="shared" si="51"/>
        <v/>
      </c>
      <c r="AC148" s="8" t="str">
        <f t="shared" si="52"/>
        <v/>
      </c>
      <c r="AF148" s="13" t="str">
        <f t="shared" si="48"/>
        <v>PENDIENTE</v>
      </c>
      <c r="BG148" s="13" t="str">
        <f t="shared" si="49"/>
        <v>INCUMPLIDA</v>
      </c>
      <c r="BI148" s="547" t="str">
        <f t="shared" si="50"/>
        <v>ABIERTO</v>
      </c>
    </row>
    <row r="149" spans="1:61" ht="35.1" customHeight="1" x14ac:dyDescent="0.25">
      <c r="A149" s="262"/>
      <c r="B149" s="262"/>
      <c r="C149" s="263" t="s">
        <v>154</v>
      </c>
      <c r="D149" s="262"/>
      <c r="E149" s="603"/>
      <c r="F149" s="262"/>
      <c r="G149" s="262">
        <v>9</v>
      </c>
      <c r="H149" s="485" t="s">
        <v>740</v>
      </c>
      <c r="I149" s="337" t="s">
        <v>603</v>
      </c>
      <c r="J149" s="262"/>
      <c r="K149" s="262"/>
      <c r="L149" s="262"/>
      <c r="M149" s="262"/>
      <c r="N149" s="263" t="s">
        <v>69</v>
      </c>
      <c r="O149" s="263" t="str">
        <f>IF(H149="","",VLOOKUP(H149,'[1]Procedimientos Publicar'!$C$6:$E$85,3,FALSE))</f>
        <v>SUB GERENCIA COMERCIAL</v>
      </c>
      <c r="P149" s="263" t="s">
        <v>587</v>
      </c>
      <c r="Q149" s="262"/>
      <c r="R149" s="262"/>
      <c r="S149" s="262"/>
      <c r="T149" s="264">
        <v>1</v>
      </c>
      <c r="U149" s="262"/>
      <c r="V149" s="262"/>
      <c r="W149" s="262"/>
      <c r="X149" s="265">
        <v>43830</v>
      </c>
      <c r="Y149" s="262"/>
      <c r="Z149" s="262"/>
      <c r="AA149" s="328" t="str">
        <f t="shared" si="47"/>
        <v/>
      </c>
      <c r="AB149" s="329" t="str">
        <f t="shared" si="51"/>
        <v/>
      </c>
      <c r="AC149" s="8" t="str">
        <f t="shared" si="52"/>
        <v/>
      </c>
      <c r="AF149" s="13" t="str">
        <f t="shared" si="48"/>
        <v>PENDIENTE</v>
      </c>
      <c r="BG149" s="13" t="str">
        <f t="shared" si="49"/>
        <v>INCUMPLIDA</v>
      </c>
      <c r="BI149" s="547" t="str">
        <f t="shared" si="50"/>
        <v>ABIERTO</v>
      </c>
    </row>
    <row r="150" spans="1:61" ht="35.1" customHeight="1" x14ac:dyDescent="0.25">
      <c r="A150" s="435"/>
      <c r="B150" s="435"/>
      <c r="C150" s="438" t="s">
        <v>154</v>
      </c>
      <c r="D150" s="435"/>
      <c r="E150" s="610" t="s">
        <v>605</v>
      </c>
      <c r="F150" s="435"/>
      <c r="G150" s="435">
        <v>1</v>
      </c>
      <c r="H150" s="486" t="s">
        <v>742</v>
      </c>
      <c r="I150" s="339" t="s">
        <v>606</v>
      </c>
      <c r="J150" s="339" t="s">
        <v>614</v>
      </c>
      <c r="K150" s="223" t="s">
        <v>621</v>
      </c>
      <c r="L150" s="223" t="s">
        <v>629</v>
      </c>
      <c r="M150" s="340">
        <v>1</v>
      </c>
      <c r="N150" s="438" t="s">
        <v>69</v>
      </c>
      <c r="O150" s="438" t="str">
        <f>IF(H150="","",VLOOKUP(H150,'[1]Procedimientos Publicar'!$C$6:$E$85,3,FALSE))</f>
        <v>SUB GERENCIA COMERCIAL</v>
      </c>
      <c r="P150" s="342" t="s">
        <v>635</v>
      </c>
      <c r="Q150" s="435"/>
      <c r="R150" s="435"/>
      <c r="S150" s="435"/>
      <c r="T150" s="40">
        <v>1</v>
      </c>
      <c r="U150" s="435"/>
      <c r="V150" s="340" t="s">
        <v>762</v>
      </c>
      <c r="W150" s="345">
        <v>43860</v>
      </c>
      <c r="X150" s="39">
        <v>43830</v>
      </c>
      <c r="Y150" s="353" t="s">
        <v>636</v>
      </c>
      <c r="Z150" s="435"/>
      <c r="AA150" s="41" t="str">
        <f t="shared" si="47"/>
        <v/>
      </c>
      <c r="AB150" s="60" t="str">
        <f t="shared" ref="AB150:AB157" si="53">(IF(OR($T150="",AA150=""),"",IF(OR($T150=0,AA150=0),0,IF((AA150*100%)/$T150&gt;100%,100%,(AA150*100%)/$T150))))</f>
        <v/>
      </c>
      <c r="AC150" s="8" t="str">
        <f t="shared" ref="AC150:AC157" si="54">IF(Z150="","",IF(AB150&lt;100%, IF(AB150&lt;25%, "ALERTA","EN TERMINO"), IF(AB150=100%, "OK", "EN TERMINO")))</f>
        <v/>
      </c>
      <c r="AF150" s="13" t="str">
        <f t="shared" si="48"/>
        <v>PENDIENTE</v>
      </c>
      <c r="BG150" s="13" t="str">
        <f t="shared" si="49"/>
        <v>INCUMPLIDA</v>
      </c>
      <c r="BI150" s="547" t="str">
        <f t="shared" si="50"/>
        <v>ABIERTO</v>
      </c>
    </row>
    <row r="151" spans="1:61" ht="35.1" customHeight="1" x14ac:dyDescent="0.25">
      <c r="A151" s="435"/>
      <c r="B151" s="435"/>
      <c r="C151" s="438" t="s">
        <v>154</v>
      </c>
      <c r="D151" s="435"/>
      <c r="E151" s="610"/>
      <c r="F151" s="435"/>
      <c r="G151" s="604">
        <v>2</v>
      </c>
      <c r="H151" s="486" t="s">
        <v>742</v>
      </c>
      <c r="I151" s="339" t="s">
        <v>607</v>
      </c>
      <c r="J151" s="431" t="s">
        <v>620</v>
      </c>
      <c r="K151" s="223" t="s">
        <v>622</v>
      </c>
      <c r="L151" s="340" t="s">
        <v>630</v>
      </c>
      <c r="M151" s="340">
        <v>1</v>
      </c>
      <c r="N151" s="438" t="s">
        <v>69</v>
      </c>
      <c r="O151" s="438" t="str">
        <f>IF(H151="","",VLOOKUP(H151,'[1]Procedimientos Publicar'!$C$6:$E$85,3,FALSE))</f>
        <v>SUB GERENCIA COMERCIAL</v>
      </c>
      <c r="P151" s="342" t="s">
        <v>635</v>
      </c>
      <c r="Q151" s="435"/>
      <c r="R151" s="435"/>
      <c r="S151" s="435"/>
      <c r="T151" s="40">
        <v>1</v>
      </c>
      <c r="U151" s="435"/>
      <c r="V151" s="340" t="s">
        <v>763</v>
      </c>
      <c r="W151" s="345">
        <v>43860</v>
      </c>
      <c r="X151" s="39">
        <v>43830</v>
      </c>
      <c r="Y151" s="353" t="s">
        <v>636</v>
      </c>
      <c r="Z151" s="435"/>
      <c r="AA151" s="41" t="str">
        <f t="shared" si="47"/>
        <v/>
      </c>
      <c r="AB151" s="60" t="str">
        <f t="shared" si="53"/>
        <v/>
      </c>
      <c r="AC151" s="8" t="str">
        <f t="shared" si="54"/>
        <v/>
      </c>
      <c r="AF151" s="13" t="str">
        <f t="shared" si="48"/>
        <v>PENDIENTE</v>
      </c>
      <c r="BG151" s="13" t="str">
        <f t="shared" si="49"/>
        <v>INCUMPLIDA</v>
      </c>
      <c r="BI151" s="547" t="str">
        <f t="shared" si="50"/>
        <v>ABIERTO</v>
      </c>
    </row>
    <row r="152" spans="1:61" ht="35.1" customHeight="1" x14ac:dyDescent="0.25">
      <c r="A152" s="435"/>
      <c r="B152" s="435"/>
      <c r="C152" s="438" t="s">
        <v>154</v>
      </c>
      <c r="D152" s="435"/>
      <c r="E152" s="610"/>
      <c r="F152" s="435"/>
      <c r="G152" s="604"/>
      <c r="H152" s="486" t="s">
        <v>742</v>
      </c>
      <c r="I152" s="223" t="s">
        <v>608</v>
      </c>
      <c r="J152" s="431" t="s">
        <v>615</v>
      </c>
      <c r="K152" s="223" t="s">
        <v>623</v>
      </c>
      <c r="L152" s="223" t="s">
        <v>630</v>
      </c>
      <c r="M152" s="340">
        <v>1</v>
      </c>
      <c r="N152" s="438" t="s">
        <v>69</v>
      </c>
      <c r="O152" s="438" t="str">
        <f>IF(H152="","",VLOOKUP(H152,'[1]Procedimientos Publicar'!$C$6:$E$85,3,FALSE))</f>
        <v>SUB GERENCIA COMERCIAL</v>
      </c>
      <c r="P152" s="342" t="s">
        <v>635</v>
      </c>
      <c r="Q152" s="435"/>
      <c r="R152" s="435"/>
      <c r="S152" s="435"/>
      <c r="T152" s="40">
        <v>1</v>
      </c>
      <c r="U152" s="435"/>
      <c r="V152" s="340" t="s">
        <v>764</v>
      </c>
      <c r="W152" s="345">
        <v>43860</v>
      </c>
      <c r="X152" s="39">
        <v>43830</v>
      </c>
      <c r="Y152" s="353" t="s">
        <v>636</v>
      </c>
      <c r="Z152" s="435"/>
      <c r="AA152" s="41" t="str">
        <f t="shared" si="47"/>
        <v/>
      </c>
      <c r="AB152" s="60" t="str">
        <f t="shared" si="53"/>
        <v/>
      </c>
      <c r="AC152" s="8" t="str">
        <f t="shared" si="54"/>
        <v/>
      </c>
      <c r="AF152" s="13" t="str">
        <f t="shared" si="48"/>
        <v>PENDIENTE</v>
      </c>
      <c r="BG152" s="13" t="str">
        <f t="shared" si="49"/>
        <v>INCUMPLIDA</v>
      </c>
      <c r="BI152" s="547" t="str">
        <f t="shared" si="50"/>
        <v>ABIERTO</v>
      </c>
    </row>
    <row r="153" spans="1:61" ht="35.1" customHeight="1" x14ac:dyDescent="0.25">
      <c r="A153" s="435"/>
      <c r="B153" s="435"/>
      <c r="C153" s="438" t="s">
        <v>154</v>
      </c>
      <c r="D153" s="435"/>
      <c r="E153" s="610"/>
      <c r="F153" s="435"/>
      <c r="G153" s="604"/>
      <c r="H153" s="486" t="s">
        <v>742</v>
      </c>
      <c r="I153" s="223" t="s">
        <v>609</v>
      </c>
      <c r="J153" s="431" t="s">
        <v>615</v>
      </c>
      <c r="K153" s="223" t="s">
        <v>624</v>
      </c>
      <c r="L153" s="223" t="s">
        <v>630</v>
      </c>
      <c r="M153" s="340">
        <v>1</v>
      </c>
      <c r="N153" s="438" t="s">
        <v>69</v>
      </c>
      <c r="O153" s="438" t="str">
        <f>IF(H153="","",VLOOKUP(H153,'[1]Procedimientos Publicar'!$C$6:$E$85,3,FALSE))</f>
        <v>SUB GERENCIA COMERCIAL</v>
      </c>
      <c r="P153" s="342" t="s">
        <v>635</v>
      </c>
      <c r="Q153" s="435"/>
      <c r="R153" s="435"/>
      <c r="S153" s="435"/>
      <c r="T153" s="40">
        <v>1</v>
      </c>
      <c r="U153" s="435"/>
      <c r="V153" s="340" t="s">
        <v>765</v>
      </c>
      <c r="W153" s="345">
        <v>43860</v>
      </c>
      <c r="X153" s="39">
        <v>43830</v>
      </c>
      <c r="Y153" s="353" t="s">
        <v>636</v>
      </c>
      <c r="Z153" s="435"/>
      <c r="AA153" s="41" t="str">
        <f t="shared" si="47"/>
        <v/>
      </c>
      <c r="AB153" s="60" t="str">
        <f t="shared" si="53"/>
        <v/>
      </c>
      <c r="AC153" s="8" t="str">
        <f t="shared" si="54"/>
        <v/>
      </c>
      <c r="AF153" s="13" t="str">
        <f t="shared" si="48"/>
        <v>PENDIENTE</v>
      </c>
      <c r="BG153" s="13" t="str">
        <f t="shared" si="49"/>
        <v>INCUMPLIDA</v>
      </c>
      <c r="BI153" s="547" t="str">
        <f t="shared" si="50"/>
        <v>ABIERTO</v>
      </c>
    </row>
    <row r="154" spans="1:61" ht="35.1" customHeight="1" x14ac:dyDescent="0.25">
      <c r="A154" s="435"/>
      <c r="B154" s="435"/>
      <c r="C154" s="438" t="s">
        <v>154</v>
      </c>
      <c r="D154" s="435"/>
      <c r="E154" s="610"/>
      <c r="F154" s="435"/>
      <c r="G154" s="435">
        <v>3</v>
      </c>
      <c r="H154" s="486" t="s">
        <v>742</v>
      </c>
      <c r="I154" s="339" t="s">
        <v>610</v>
      </c>
      <c r="J154" s="223" t="s">
        <v>616</v>
      </c>
      <c r="K154" s="223" t="s">
        <v>625</v>
      </c>
      <c r="L154" s="223" t="s">
        <v>631</v>
      </c>
      <c r="M154" s="340">
        <v>1</v>
      </c>
      <c r="N154" s="438" t="s">
        <v>69</v>
      </c>
      <c r="O154" s="438" t="str">
        <f>IF(H154="","",VLOOKUP(H154,'[1]Procedimientos Publicar'!$C$6:$E$85,3,FALSE))</f>
        <v>SUB GERENCIA COMERCIAL</v>
      </c>
      <c r="P154" s="342" t="s">
        <v>635</v>
      </c>
      <c r="Q154" s="435"/>
      <c r="R154" s="435"/>
      <c r="S154" s="435"/>
      <c r="T154" s="40">
        <v>1</v>
      </c>
      <c r="U154" s="435"/>
      <c r="V154" s="340" t="s">
        <v>766</v>
      </c>
      <c r="W154" s="345">
        <v>43860</v>
      </c>
      <c r="X154" s="39">
        <v>43830</v>
      </c>
      <c r="Y154" s="353" t="s">
        <v>636</v>
      </c>
      <c r="Z154" s="435"/>
      <c r="AA154" s="41" t="str">
        <f t="shared" si="47"/>
        <v/>
      </c>
      <c r="AB154" s="60" t="str">
        <f t="shared" si="53"/>
        <v/>
      </c>
      <c r="AC154" s="8" t="str">
        <f t="shared" si="54"/>
        <v/>
      </c>
      <c r="AF154" s="13" t="str">
        <f t="shared" si="48"/>
        <v>PENDIENTE</v>
      </c>
      <c r="BG154" s="13" t="str">
        <f t="shared" si="49"/>
        <v>INCUMPLIDA</v>
      </c>
      <c r="BI154" s="547" t="str">
        <f t="shared" si="50"/>
        <v>ABIERTO</v>
      </c>
    </row>
    <row r="155" spans="1:61" ht="35.1" customHeight="1" x14ac:dyDescent="0.25">
      <c r="A155" s="435"/>
      <c r="B155" s="435"/>
      <c r="C155" s="438" t="s">
        <v>154</v>
      </c>
      <c r="D155" s="435"/>
      <c r="E155" s="610"/>
      <c r="F155" s="435"/>
      <c r="G155" s="435">
        <v>4</v>
      </c>
      <c r="H155" s="486" t="s">
        <v>742</v>
      </c>
      <c r="I155" s="223" t="s">
        <v>611</v>
      </c>
      <c r="J155" s="223" t="s">
        <v>617</v>
      </c>
      <c r="K155" s="223" t="s">
        <v>626</v>
      </c>
      <c r="L155" s="223" t="s">
        <v>632</v>
      </c>
      <c r="M155" s="340">
        <v>3</v>
      </c>
      <c r="N155" s="438" t="s">
        <v>69</v>
      </c>
      <c r="O155" s="438" t="str">
        <f>IF(H155="","",VLOOKUP(H155,'[1]Procedimientos Publicar'!$C$6:$E$85,3,FALSE))</f>
        <v>SUB GERENCIA COMERCIAL</v>
      </c>
      <c r="P155" s="342" t="s">
        <v>635</v>
      </c>
      <c r="Q155" s="435"/>
      <c r="R155" s="435"/>
      <c r="S155" s="435"/>
      <c r="T155" s="40">
        <v>1</v>
      </c>
      <c r="U155" s="435"/>
      <c r="V155" s="340" t="s">
        <v>767</v>
      </c>
      <c r="W155" s="345">
        <v>43860</v>
      </c>
      <c r="X155" s="39">
        <v>43830</v>
      </c>
      <c r="Y155" s="353" t="s">
        <v>636</v>
      </c>
      <c r="Z155" s="435"/>
      <c r="AA155" s="41" t="str">
        <f t="shared" si="47"/>
        <v/>
      </c>
      <c r="AB155" s="60" t="str">
        <f t="shared" si="53"/>
        <v/>
      </c>
      <c r="AC155" s="8" t="str">
        <f t="shared" si="54"/>
        <v/>
      </c>
      <c r="AF155" s="13" t="str">
        <f t="shared" si="48"/>
        <v>PENDIENTE</v>
      </c>
      <c r="BG155" s="13" t="str">
        <f t="shared" si="49"/>
        <v>INCUMPLIDA</v>
      </c>
      <c r="BI155" s="547" t="str">
        <f t="shared" si="50"/>
        <v>ABIERTO</v>
      </c>
    </row>
    <row r="156" spans="1:61" ht="35.1" customHeight="1" x14ac:dyDescent="0.25">
      <c r="A156" s="435"/>
      <c r="B156" s="435"/>
      <c r="C156" s="438" t="s">
        <v>154</v>
      </c>
      <c r="D156" s="435"/>
      <c r="E156" s="610"/>
      <c r="F156" s="435"/>
      <c r="G156" s="435">
        <v>5</v>
      </c>
      <c r="H156" s="486" t="s">
        <v>742</v>
      </c>
      <c r="I156" s="341" t="s">
        <v>612</v>
      </c>
      <c r="J156" s="341" t="s">
        <v>618</v>
      </c>
      <c r="K156" s="341" t="s">
        <v>627</v>
      </c>
      <c r="L156" s="341" t="s">
        <v>633</v>
      </c>
      <c r="M156" s="342">
        <v>1</v>
      </c>
      <c r="N156" s="438" t="s">
        <v>69</v>
      </c>
      <c r="O156" s="438" t="str">
        <f>IF(H156="","",VLOOKUP(H156,'[1]Procedimientos Publicar'!$C$6:$E$85,3,FALSE))</f>
        <v>SUB GERENCIA COMERCIAL</v>
      </c>
      <c r="P156" s="342" t="s">
        <v>635</v>
      </c>
      <c r="Q156" s="435"/>
      <c r="R156" s="435"/>
      <c r="S156" s="435"/>
      <c r="T156" s="40">
        <v>1</v>
      </c>
      <c r="U156" s="435"/>
      <c r="V156" s="340" t="s">
        <v>768</v>
      </c>
      <c r="W156" s="345">
        <v>43860</v>
      </c>
      <c r="X156" s="39">
        <v>43830</v>
      </c>
      <c r="Y156" s="353" t="s">
        <v>636</v>
      </c>
      <c r="Z156" s="435"/>
      <c r="AA156" s="41" t="str">
        <f t="shared" si="47"/>
        <v/>
      </c>
      <c r="AB156" s="60" t="str">
        <f t="shared" si="53"/>
        <v/>
      </c>
      <c r="AC156" s="8" t="str">
        <f t="shared" si="54"/>
        <v/>
      </c>
      <c r="AF156" s="13" t="str">
        <f t="shared" si="48"/>
        <v>PENDIENTE</v>
      </c>
      <c r="BG156" s="13" t="str">
        <f t="shared" si="49"/>
        <v>INCUMPLIDA</v>
      </c>
      <c r="BI156" s="547" t="str">
        <f t="shared" si="50"/>
        <v>ABIERTO</v>
      </c>
    </row>
    <row r="157" spans="1:61" ht="35.1" customHeight="1" x14ac:dyDescent="0.25">
      <c r="A157" s="435"/>
      <c r="B157" s="435"/>
      <c r="C157" s="438" t="s">
        <v>154</v>
      </c>
      <c r="D157" s="435"/>
      <c r="E157" s="610"/>
      <c r="F157" s="435"/>
      <c r="G157" s="435">
        <v>6</v>
      </c>
      <c r="H157" s="486" t="s">
        <v>742</v>
      </c>
      <c r="I157" s="342" t="s">
        <v>613</v>
      </c>
      <c r="J157" s="342" t="s">
        <v>619</v>
      </c>
      <c r="K157" s="342" t="s">
        <v>628</v>
      </c>
      <c r="L157" s="342" t="s">
        <v>634</v>
      </c>
      <c r="M157" s="342">
        <v>1</v>
      </c>
      <c r="N157" s="438" t="s">
        <v>69</v>
      </c>
      <c r="O157" s="438" t="str">
        <f>IF(H157="","",VLOOKUP(H157,'[1]Procedimientos Publicar'!$C$6:$E$85,3,FALSE))</f>
        <v>SUB GERENCIA COMERCIAL</v>
      </c>
      <c r="P157" s="342" t="s">
        <v>635</v>
      </c>
      <c r="Q157" s="435"/>
      <c r="R157" s="435"/>
      <c r="S157" s="435"/>
      <c r="T157" s="40">
        <v>1</v>
      </c>
      <c r="U157" s="435"/>
      <c r="V157" s="340" t="s">
        <v>769</v>
      </c>
      <c r="W157" s="346">
        <v>43734</v>
      </c>
      <c r="X157" s="39">
        <v>43830</v>
      </c>
      <c r="Y157" s="61" t="s">
        <v>637</v>
      </c>
      <c r="Z157" s="435">
        <v>1</v>
      </c>
      <c r="AA157" s="41">
        <f t="shared" si="47"/>
        <v>1</v>
      </c>
      <c r="AB157" s="60">
        <f t="shared" si="53"/>
        <v>1</v>
      </c>
      <c r="AC157" s="8" t="str">
        <f t="shared" si="54"/>
        <v>OK</v>
      </c>
      <c r="AF157" s="13" t="str">
        <f t="shared" si="48"/>
        <v>CUMPLIDA</v>
      </c>
      <c r="BG157" s="13" t="str">
        <f t="shared" si="49"/>
        <v>CUMPLIDA</v>
      </c>
      <c r="BI157" s="547" t="str">
        <f t="shared" si="50"/>
        <v>CERRADO</v>
      </c>
    </row>
    <row r="158" spans="1:61" ht="35.1" customHeight="1" x14ac:dyDescent="0.25">
      <c r="A158" s="148"/>
      <c r="B158" s="148"/>
      <c r="C158" s="432" t="s">
        <v>154</v>
      </c>
      <c r="D158" s="148"/>
      <c r="E158" s="611" t="s">
        <v>662</v>
      </c>
      <c r="F158" s="148"/>
      <c r="G158" s="148">
        <v>1</v>
      </c>
      <c r="H158" s="487" t="s">
        <v>738</v>
      </c>
      <c r="I158" s="343" t="s">
        <v>668</v>
      </c>
      <c r="J158" s="344" t="s">
        <v>770</v>
      </c>
      <c r="K158" s="549" t="s">
        <v>787</v>
      </c>
      <c r="L158" s="344" t="s">
        <v>805</v>
      </c>
      <c r="M158" s="148">
        <v>1</v>
      </c>
      <c r="N158" s="432" t="s">
        <v>69</v>
      </c>
      <c r="O158" s="432" t="str">
        <f>IF(H158="","",VLOOKUP(H158,'[1]Procedimientos Publicar'!$C$6:$E$85,3,FALSE))</f>
        <v>SUB GERENCIA COMERCIAL</v>
      </c>
      <c r="P158" s="432" t="s">
        <v>368</v>
      </c>
      <c r="Q158" s="148"/>
      <c r="R158" s="148"/>
      <c r="S158" s="148"/>
      <c r="T158" s="149">
        <v>1</v>
      </c>
      <c r="U158" s="148"/>
      <c r="V158" s="150">
        <v>43495</v>
      </c>
      <c r="W158" s="150">
        <v>43646</v>
      </c>
      <c r="X158" s="150">
        <v>43830</v>
      </c>
      <c r="Y158" s="354" t="s">
        <v>648</v>
      </c>
      <c r="Z158" s="148">
        <v>1</v>
      </c>
      <c r="AA158" s="347">
        <f t="shared" si="47"/>
        <v>1</v>
      </c>
      <c r="AB158" s="348">
        <f t="shared" ref="AB158:AB177" si="55">(IF(OR($T158="",AA158=""),"",IF(OR($T158=0,AA158=0),0,IF((AA158*100%)/$T158&gt;100%,100%,(AA158*100%)/$T158))))</f>
        <v>1</v>
      </c>
      <c r="AC158" s="8" t="str">
        <f t="shared" ref="AC158:AC177" si="56">IF(Z158="","",IF(AB158&lt;100%, IF(AB158&lt;25%, "ALERTA","EN TERMINO"), IF(AB158=100%, "OK", "EN TERMINO")))</f>
        <v>OK</v>
      </c>
      <c r="AF158" s="13" t="str">
        <f t="shared" si="48"/>
        <v>CUMPLIDA</v>
      </c>
      <c r="BG158" s="13" t="str">
        <f t="shared" si="49"/>
        <v>CUMPLIDA</v>
      </c>
      <c r="BI158" s="547" t="str">
        <f t="shared" si="50"/>
        <v>CERRADO</v>
      </c>
    </row>
    <row r="159" spans="1:61" ht="35.1" customHeight="1" x14ac:dyDescent="0.25">
      <c r="A159" s="148"/>
      <c r="B159" s="148"/>
      <c r="C159" s="432" t="s">
        <v>154</v>
      </c>
      <c r="D159" s="148"/>
      <c r="E159" s="611"/>
      <c r="F159" s="148"/>
      <c r="G159" s="148">
        <v>2</v>
      </c>
      <c r="H159" s="487" t="s">
        <v>738</v>
      </c>
      <c r="I159" s="343" t="s">
        <v>669</v>
      </c>
      <c r="J159" s="344" t="s">
        <v>771</v>
      </c>
      <c r="K159" s="550" t="s">
        <v>788</v>
      </c>
      <c r="L159" s="344" t="s">
        <v>806</v>
      </c>
      <c r="M159" s="148">
        <v>1</v>
      </c>
      <c r="N159" s="432" t="s">
        <v>69</v>
      </c>
      <c r="O159" s="432" t="str">
        <f>IF(H159="","",VLOOKUP(H159,'[1]Procedimientos Publicar'!$C$6:$E$85,3,FALSE))</f>
        <v>SUB GERENCIA COMERCIAL</v>
      </c>
      <c r="P159" s="432" t="s">
        <v>368</v>
      </c>
      <c r="Q159" s="148"/>
      <c r="R159" s="148"/>
      <c r="S159" s="148"/>
      <c r="T159" s="149">
        <v>1</v>
      </c>
      <c r="U159" s="148"/>
      <c r="V159" s="150">
        <v>43495</v>
      </c>
      <c r="W159" s="150">
        <v>43829</v>
      </c>
      <c r="X159" s="150">
        <v>43830</v>
      </c>
      <c r="Y159" s="354" t="s">
        <v>649</v>
      </c>
      <c r="Z159" s="148">
        <v>1</v>
      </c>
      <c r="AA159" s="347">
        <f t="shared" si="47"/>
        <v>1</v>
      </c>
      <c r="AB159" s="348">
        <f t="shared" si="55"/>
        <v>1</v>
      </c>
      <c r="AC159" s="8" t="str">
        <f t="shared" si="56"/>
        <v>OK</v>
      </c>
      <c r="AF159" s="13" t="str">
        <f t="shared" si="48"/>
        <v>CUMPLIDA</v>
      </c>
      <c r="BG159" s="13" t="str">
        <f t="shared" si="49"/>
        <v>CUMPLIDA</v>
      </c>
      <c r="BI159" s="547" t="str">
        <f t="shared" si="50"/>
        <v>CERRADO</v>
      </c>
    </row>
    <row r="160" spans="1:61" ht="35.1" customHeight="1" x14ac:dyDescent="0.25">
      <c r="A160" s="148"/>
      <c r="B160" s="148"/>
      <c r="C160" s="432" t="s">
        <v>154</v>
      </c>
      <c r="D160" s="148"/>
      <c r="E160" s="611"/>
      <c r="F160" s="148"/>
      <c r="G160" s="148">
        <v>3</v>
      </c>
      <c r="H160" s="487" t="s">
        <v>738</v>
      </c>
      <c r="I160" s="343" t="s">
        <v>670</v>
      </c>
      <c r="J160" s="344" t="s">
        <v>772</v>
      </c>
      <c r="K160" s="344" t="s">
        <v>789</v>
      </c>
      <c r="L160" s="344" t="s">
        <v>807</v>
      </c>
      <c r="M160" s="148">
        <v>1</v>
      </c>
      <c r="N160" s="432" t="s">
        <v>69</v>
      </c>
      <c r="O160" s="432" t="str">
        <f>IF(H160="","",VLOOKUP(H160,'[1]Procedimientos Publicar'!$C$6:$E$85,3,FALSE))</f>
        <v>SUB GERENCIA COMERCIAL</v>
      </c>
      <c r="P160" s="432" t="s">
        <v>368</v>
      </c>
      <c r="Q160" s="148"/>
      <c r="R160" s="148"/>
      <c r="S160" s="148"/>
      <c r="T160" s="149">
        <v>1</v>
      </c>
      <c r="U160" s="148"/>
      <c r="V160" s="344" t="s">
        <v>821</v>
      </c>
      <c r="W160" s="150">
        <v>43829</v>
      </c>
      <c r="X160" s="150">
        <v>43830</v>
      </c>
      <c r="Y160" s="355" t="s">
        <v>704</v>
      </c>
      <c r="Z160" s="148">
        <v>0.5</v>
      </c>
      <c r="AA160" s="347">
        <f t="shared" si="47"/>
        <v>0.5</v>
      </c>
      <c r="AB160" s="348">
        <f t="shared" si="55"/>
        <v>0.5</v>
      </c>
      <c r="AC160" s="8" t="str">
        <f t="shared" si="56"/>
        <v>EN TERMINO</v>
      </c>
      <c r="AF160" s="13" t="str">
        <f t="shared" si="48"/>
        <v>PENDIENTE</v>
      </c>
      <c r="BG160" s="13" t="str">
        <f t="shared" si="49"/>
        <v>INCUMPLIDA</v>
      </c>
      <c r="BI160" s="547" t="str">
        <f t="shared" si="50"/>
        <v>ABIERTO</v>
      </c>
    </row>
    <row r="161" spans="1:61" ht="35.1" customHeight="1" x14ac:dyDescent="0.25">
      <c r="A161" s="148"/>
      <c r="B161" s="148"/>
      <c r="C161" s="432" t="s">
        <v>154</v>
      </c>
      <c r="D161" s="148"/>
      <c r="E161" s="611"/>
      <c r="F161" s="148"/>
      <c r="G161" s="148">
        <v>4</v>
      </c>
      <c r="H161" s="487" t="s">
        <v>738</v>
      </c>
      <c r="I161" s="343" t="s">
        <v>671</v>
      </c>
      <c r="J161" s="344" t="s">
        <v>773</v>
      </c>
      <c r="K161" s="344" t="s">
        <v>790</v>
      </c>
      <c r="L161" s="344" t="s">
        <v>808</v>
      </c>
      <c r="M161" s="148">
        <v>1</v>
      </c>
      <c r="N161" s="432" t="s">
        <v>69</v>
      </c>
      <c r="O161" s="432" t="str">
        <f>IF(H161="","",VLOOKUP(H161,'[1]Procedimientos Publicar'!$C$6:$E$85,3,FALSE))</f>
        <v>SUB GERENCIA COMERCIAL</v>
      </c>
      <c r="P161" s="432" t="s">
        <v>368</v>
      </c>
      <c r="Q161" s="148"/>
      <c r="R161" s="148"/>
      <c r="S161" s="148"/>
      <c r="T161" s="149">
        <v>1</v>
      </c>
      <c r="U161" s="148"/>
      <c r="V161" s="150">
        <v>43495</v>
      </c>
      <c r="W161" s="150">
        <v>43646</v>
      </c>
      <c r="X161" s="150">
        <v>43830</v>
      </c>
      <c r="Y161" s="355" t="s">
        <v>650</v>
      </c>
      <c r="Z161" s="148">
        <v>0.5</v>
      </c>
      <c r="AA161" s="347">
        <f t="shared" si="47"/>
        <v>0.5</v>
      </c>
      <c r="AB161" s="348">
        <f t="shared" si="55"/>
        <v>0.5</v>
      </c>
      <c r="AC161" s="8" t="str">
        <f t="shared" si="56"/>
        <v>EN TERMINO</v>
      </c>
      <c r="AF161" s="13" t="str">
        <f t="shared" si="48"/>
        <v>PENDIENTE</v>
      </c>
      <c r="BG161" s="13" t="str">
        <f t="shared" si="49"/>
        <v>INCUMPLIDA</v>
      </c>
      <c r="BI161" s="547" t="str">
        <f t="shared" si="50"/>
        <v>ABIERTO</v>
      </c>
    </row>
    <row r="162" spans="1:61" ht="35.1" customHeight="1" x14ac:dyDescent="0.25">
      <c r="A162" s="148"/>
      <c r="B162" s="148"/>
      <c r="C162" s="432" t="s">
        <v>154</v>
      </c>
      <c r="D162" s="148"/>
      <c r="E162" s="611"/>
      <c r="F162" s="148"/>
      <c r="G162" s="148">
        <v>5</v>
      </c>
      <c r="H162" s="487" t="s">
        <v>738</v>
      </c>
      <c r="I162" s="343" t="s">
        <v>672</v>
      </c>
      <c r="J162" s="344" t="s">
        <v>774</v>
      </c>
      <c r="K162" s="344" t="s">
        <v>791</v>
      </c>
      <c r="L162" s="551" t="s">
        <v>651</v>
      </c>
      <c r="M162" s="148">
        <v>1</v>
      </c>
      <c r="N162" s="432" t="s">
        <v>69</v>
      </c>
      <c r="O162" s="432" t="str">
        <f>IF(H162="","",VLOOKUP(H162,'[1]Procedimientos Publicar'!$C$6:$E$85,3,FALSE))</f>
        <v>SUB GERENCIA COMERCIAL</v>
      </c>
      <c r="P162" s="432" t="s">
        <v>368</v>
      </c>
      <c r="Q162" s="148"/>
      <c r="R162" s="148"/>
      <c r="S162" s="148"/>
      <c r="T162" s="149">
        <v>1</v>
      </c>
      <c r="U162" s="148"/>
      <c r="V162" s="148" t="s">
        <v>651</v>
      </c>
      <c r="W162" s="148" t="s">
        <v>651</v>
      </c>
      <c r="X162" s="150">
        <v>43830</v>
      </c>
      <c r="Y162" s="360" t="s">
        <v>651</v>
      </c>
      <c r="Z162" s="148"/>
      <c r="AA162" s="347" t="str">
        <f t="shared" si="47"/>
        <v/>
      </c>
      <c r="AB162" s="348" t="str">
        <f t="shared" si="55"/>
        <v/>
      </c>
      <c r="AC162" s="8" t="str">
        <f t="shared" si="56"/>
        <v/>
      </c>
      <c r="AF162" s="13"/>
      <c r="BG162" s="13" t="str">
        <f t="shared" si="49"/>
        <v>INCUMPLIDA</v>
      </c>
      <c r="BI162" s="547" t="str">
        <f t="shared" si="50"/>
        <v>ABIERTO</v>
      </c>
    </row>
    <row r="163" spans="1:61" ht="35.1" customHeight="1" x14ac:dyDescent="0.25">
      <c r="A163" s="148"/>
      <c r="B163" s="148"/>
      <c r="C163" s="432" t="s">
        <v>154</v>
      </c>
      <c r="D163" s="148"/>
      <c r="E163" s="611"/>
      <c r="F163" s="148"/>
      <c r="G163" s="148">
        <v>6</v>
      </c>
      <c r="H163" s="487" t="s">
        <v>738</v>
      </c>
      <c r="I163" s="343" t="s">
        <v>638</v>
      </c>
      <c r="J163" s="344" t="s">
        <v>775</v>
      </c>
      <c r="K163" s="344" t="s">
        <v>792</v>
      </c>
      <c r="L163" s="344" t="s">
        <v>809</v>
      </c>
      <c r="M163" s="148">
        <v>1</v>
      </c>
      <c r="N163" s="432" t="s">
        <v>69</v>
      </c>
      <c r="O163" s="432" t="str">
        <f>IF(H163="","",VLOOKUP(H163,'[1]Procedimientos Publicar'!$C$6:$E$85,3,FALSE))</f>
        <v>SUB GERENCIA COMERCIAL</v>
      </c>
      <c r="P163" s="432" t="s">
        <v>368</v>
      </c>
      <c r="Q163" s="148"/>
      <c r="R163" s="148"/>
      <c r="S163" s="148"/>
      <c r="T163" s="149">
        <v>1</v>
      </c>
      <c r="U163" s="148"/>
      <c r="V163" s="150">
        <v>43495</v>
      </c>
      <c r="W163" s="150">
        <v>43799</v>
      </c>
      <c r="X163" s="150">
        <v>43830</v>
      </c>
      <c r="Y163" s="355" t="s">
        <v>652</v>
      </c>
      <c r="Z163" s="148">
        <v>0.5</v>
      </c>
      <c r="AA163" s="347">
        <f t="shared" si="47"/>
        <v>0.5</v>
      </c>
      <c r="AB163" s="348">
        <f t="shared" si="55"/>
        <v>0.5</v>
      </c>
      <c r="AC163" s="8" t="str">
        <f t="shared" si="56"/>
        <v>EN TERMINO</v>
      </c>
      <c r="AF163" s="13" t="str">
        <f t="shared" si="48"/>
        <v>PENDIENTE</v>
      </c>
      <c r="BG163" s="13" t="str">
        <f t="shared" si="49"/>
        <v>INCUMPLIDA</v>
      </c>
      <c r="BI163" s="547" t="str">
        <f t="shared" si="50"/>
        <v>ABIERTO</v>
      </c>
    </row>
    <row r="164" spans="1:61" ht="35.1" customHeight="1" x14ac:dyDescent="0.25">
      <c r="A164" s="148"/>
      <c r="B164" s="148"/>
      <c r="C164" s="432" t="s">
        <v>154</v>
      </c>
      <c r="D164" s="148"/>
      <c r="E164" s="611"/>
      <c r="F164" s="148"/>
      <c r="G164" s="148">
        <v>7</v>
      </c>
      <c r="H164" s="487" t="s">
        <v>738</v>
      </c>
      <c r="I164" s="343" t="s">
        <v>639</v>
      </c>
      <c r="J164" s="344" t="s">
        <v>776</v>
      </c>
      <c r="K164" s="344" t="s">
        <v>793</v>
      </c>
      <c r="L164" s="344" t="s">
        <v>810</v>
      </c>
      <c r="M164" s="148">
        <v>1</v>
      </c>
      <c r="N164" s="432" t="s">
        <v>69</v>
      </c>
      <c r="O164" s="432" t="str">
        <f>IF(H164="","",VLOOKUP(H164,'[1]Procedimientos Publicar'!$C$6:$E$85,3,FALSE))</f>
        <v>SUB GERENCIA COMERCIAL</v>
      </c>
      <c r="P164" s="432" t="s">
        <v>368</v>
      </c>
      <c r="Q164" s="148"/>
      <c r="R164" s="148"/>
      <c r="S164" s="148"/>
      <c r="T164" s="149">
        <v>1</v>
      </c>
      <c r="U164" s="148"/>
      <c r="V164" s="150">
        <v>43495</v>
      </c>
      <c r="W164" s="150">
        <v>43799</v>
      </c>
      <c r="X164" s="150">
        <v>43830</v>
      </c>
      <c r="Y164" s="354" t="s">
        <v>653</v>
      </c>
      <c r="Z164" s="148">
        <v>1</v>
      </c>
      <c r="AA164" s="347">
        <f t="shared" si="47"/>
        <v>1</v>
      </c>
      <c r="AB164" s="348">
        <f t="shared" si="55"/>
        <v>1</v>
      </c>
      <c r="AC164" s="8" t="str">
        <f t="shared" si="56"/>
        <v>OK</v>
      </c>
      <c r="AF164" s="13" t="str">
        <f t="shared" si="48"/>
        <v>CUMPLIDA</v>
      </c>
      <c r="BG164" s="13" t="str">
        <f t="shared" si="49"/>
        <v>CUMPLIDA</v>
      </c>
      <c r="BI164" s="547" t="str">
        <f t="shared" si="50"/>
        <v>CERRADO</v>
      </c>
    </row>
    <row r="165" spans="1:61" ht="35.1" customHeight="1" x14ac:dyDescent="0.25">
      <c r="A165" s="148"/>
      <c r="B165" s="148"/>
      <c r="C165" s="432" t="s">
        <v>154</v>
      </c>
      <c r="D165" s="148"/>
      <c r="E165" s="611"/>
      <c r="F165" s="148"/>
      <c r="G165" s="148">
        <v>8</v>
      </c>
      <c r="H165" s="487" t="s">
        <v>738</v>
      </c>
      <c r="I165" s="343" t="s">
        <v>640</v>
      </c>
      <c r="J165" s="344" t="s">
        <v>777</v>
      </c>
      <c r="K165" s="344" t="s">
        <v>794</v>
      </c>
      <c r="L165" s="344" t="s">
        <v>811</v>
      </c>
      <c r="M165" s="148">
        <v>1</v>
      </c>
      <c r="N165" s="432" t="s">
        <v>69</v>
      </c>
      <c r="O165" s="432" t="str">
        <f>IF(H165="","",VLOOKUP(H165,'[1]Procedimientos Publicar'!$C$6:$E$85,3,FALSE))</f>
        <v>SUB GERENCIA COMERCIAL</v>
      </c>
      <c r="P165" s="432" t="s">
        <v>368</v>
      </c>
      <c r="Q165" s="148"/>
      <c r="R165" s="148"/>
      <c r="S165" s="148"/>
      <c r="T165" s="149">
        <v>1</v>
      </c>
      <c r="U165" s="148"/>
      <c r="V165" s="150">
        <v>43495</v>
      </c>
      <c r="W165" s="150">
        <v>43799</v>
      </c>
      <c r="X165" s="150">
        <v>43830</v>
      </c>
      <c r="Y165" s="354" t="s">
        <v>654</v>
      </c>
      <c r="Z165" s="148">
        <v>1</v>
      </c>
      <c r="AA165" s="347">
        <f t="shared" si="47"/>
        <v>1</v>
      </c>
      <c r="AB165" s="348">
        <f t="shared" si="55"/>
        <v>1</v>
      </c>
      <c r="AC165" s="8" t="str">
        <f t="shared" si="56"/>
        <v>OK</v>
      </c>
      <c r="AF165" s="13" t="str">
        <f t="shared" si="48"/>
        <v>CUMPLIDA</v>
      </c>
      <c r="BG165" s="13" t="str">
        <f t="shared" si="49"/>
        <v>CUMPLIDA</v>
      </c>
      <c r="BI165" s="547" t="str">
        <f t="shared" si="50"/>
        <v>CERRADO</v>
      </c>
    </row>
    <row r="166" spans="1:61" ht="35.1" customHeight="1" x14ac:dyDescent="0.25">
      <c r="A166" s="148"/>
      <c r="B166" s="148"/>
      <c r="C166" s="432" t="s">
        <v>154</v>
      </c>
      <c r="D166" s="148"/>
      <c r="E166" s="611"/>
      <c r="F166" s="148"/>
      <c r="G166" s="148">
        <v>9</v>
      </c>
      <c r="H166" s="487" t="s">
        <v>738</v>
      </c>
      <c r="I166" s="344" t="s">
        <v>673</v>
      </c>
      <c r="J166" s="344" t="s">
        <v>778</v>
      </c>
      <c r="K166" s="344" t="s">
        <v>795</v>
      </c>
      <c r="L166" s="344" t="s">
        <v>812</v>
      </c>
      <c r="M166" s="148">
        <v>1</v>
      </c>
      <c r="N166" s="432" t="s">
        <v>69</v>
      </c>
      <c r="O166" s="432" t="str">
        <f>IF(H166="","",VLOOKUP(H166,'[1]Procedimientos Publicar'!$C$6:$E$85,3,FALSE))</f>
        <v>SUB GERENCIA COMERCIAL</v>
      </c>
      <c r="P166" s="432" t="s">
        <v>368</v>
      </c>
      <c r="Q166" s="148"/>
      <c r="R166" s="148"/>
      <c r="S166" s="148"/>
      <c r="T166" s="149">
        <v>1</v>
      </c>
      <c r="U166" s="148"/>
      <c r="V166" s="150">
        <v>43495</v>
      </c>
      <c r="W166" s="150">
        <v>43799</v>
      </c>
      <c r="X166" s="150">
        <v>43830</v>
      </c>
      <c r="Y166" s="354" t="s">
        <v>655</v>
      </c>
      <c r="Z166" s="148">
        <v>1</v>
      </c>
      <c r="AA166" s="347">
        <f t="shared" si="47"/>
        <v>1</v>
      </c>
      <c r="AB166" s="348">
        <f t="shared" si="55"/>
        <v>1</v>
      </c>
      <c r="AC166" s="8" t="str">
        <f t="shared" si="56"/>
        <v>OK</v>
      </c>
      <c r="AF166" s="13" t="str">
        <f t="shared" si="48"/>
        <v>CUMPLIDA</v>
      </c>
      <c r="BG166" s="13" t="str">
        <f t="shared" si="49"/>
        <v>CUMPLIDA</v>
      </c>
      <c r="BI166" s="547" t="str">
        <f t="shared" si="50"/>
        <v>CERRADO</v>
      </c>
    </row>
    <row r="167" spans="1:61" ht="35.1" customHeight="1" x14ac:dyDescent="0.25">
      <c r="A167" s="148"/>
      <c r="B167" s="148"/>
      <c r="C167" s="432" t="s">
        <v>154</v>
      </c>
      <c r="D167" s="148"/>
      <c r="E167" s="611"/>
      <c r="F167" s="148"/>
      <c r="G167" s="148">
        <v>10</v>
      </c>
      <c r="H167" s="487" t="s">
        <v>738</v>
      </c>
      <c r="I167" s="344" t="s">
        <v>674</v>
      </c>
      <c r="J167" s="344" t="s">
        <v>779</v>
      </c>
      <c r="K167" s="344" t="s">
        <v>796</v>
      </c>
      <c r="L167" s="344" t="s">
        <v>813</v>
      </c>
      <c r="M167" s="148">
        <v>1</v>
      </c>
      <c r="N167" s="432" t="s">
        <v>69</v>
      </c>
      <c r="O167" s="432" t="str">
        <f>IF(H167="","",VLOOKUP(H167,'[1]Procedimientos Publicar'!$C$6:$E$85,3,FALSE))</f>
        <v>SUB GERENCIA COMERCIAL</v>
      </c>
      <c r="P167" s="432" t="s">
        <v>368</v>
      </c>
      <c r="Q167" s="148"/>
      <c r="R167" s="148"/>
      <c r="S167" s="148"/>
      <c r="T167" s="149">
        <v>1</v>
      </c>
      <c r="U167" s="148"/>
      <c r="V167" s="150">
        <v>43495</v>
      </c>
      <c r="W167" s="150">
        <v>43799</v>
      </c>
      <c r="X167" s="150">
        <v>43830</v>
      </c>
      <c r="Y167" s="354" t="s">
        <v>656</v>
      </c>
      <c r="Z167" s="148">
        <v>1</v>
      </c>
      <c r="AA167" s="347">
        <f t="shared" si="47"/>
        <v>1</v>
      </c>
      <c r="AB167" s="348">
        <f t="shared" si="55"/>
        <v>1</v>
      </c>
      <c r="AC167" s="8" t="str">
        <f t="shared" si="56"/>
        <v>OK</v>
      </c>
      <c r="AF167" s="13" t="str">
        <f t="shared" si="48"/>
        <v>CUMPLIDA</v>
      </c>
      <c r="BG167" s="13" t="str">
        <f t="shared" si="49"/>
        <v>CUMPLIDA</v>
      </c>
      <c r="BI167" s="547" t="str">
        <f t="shared" si="50"/>
        <v>CERRADO</v>
      </c>
    </row>
    <row r="168" spans="1:61" ht="35.1" customHeight="1" x14ac:dyDescent="0.25">
      <c r="A168" s="148"/>
      <c r="B168" s="148"/>
      <c r="C168" s="432" t="s">
        <v>154</v>
      </c>
      <c r="D168" s="148"/>
      <c r="E168" s="611"/>
      <c r="F168" s="148"/>
      <c r="G168" s="148">
        <v>11</v>
      </c>
      <c r="H168" s="487" t="s">
        <v>738</v>
      </c>
      <c r="I168" s="343" t="s">
        <v>675</v>
      </c>
      <c r="J168" s="344" t="s">
        <v>780</v>
      </c>
      <c r="K168" s="344" t="s">
        <v>797</v>
      </c>
      <c r="L168" s="344" t="s">
        <v>814</v>
      </c>
      <c r="M168" s="148">
        <v>1</v>
      </c>
      <c r="N168" s="432" t="s">
        <v>69</v>
      </c>
      <c r="O168" s="432" t="str">
        <f>IF(H168="","",VLOOKUP(H168,'[1]Procedimientos Publicar'!$C$6:$E$85,3,FALSE))</f>
        <v>SUB GERENCIA COMERCIAL</v>
      </c>
      <c r="P168" s="432" t="s">
        <v>368</v>
      </c>
      <c r="Q168" s="148"/>
      <c r="R168" s="148"/>
      <c r="S168" s="148"/>
      <c r="T168" s="149">
        <v>1</v>
      </c>
      <c r="U168" s="148"/>
      <c r="V168" s="150">
        <v>43495</v>
      </c>
      <c r="W168" s="150">
        <v>43829</v>
      </c>
      <c r="X168" s="150">
        <v>43830</v>
      </c>
      <c r="Y168" s="354" t="s">
        <v>657</v>
      </c>
      <c r="Z168" s="148">
        <v>1</v>
      </c>
      <c r="AA168" s="347">
        <f t="shared" ref="AA168:AA194" si="57">(IF(Z168="","",IF(OR($M168=0,$M168="",$X168=""),"",Z168/$M168)))</f>
        <v>1</v>
      </c>
      <c r="AB168" s="348">
        <f t="shared" si="55"/>
        <v>1</v>
      </c>
      <c r="AC168" s="8" t="str">
        <f t="shared" si="56"/>
        <v>OK</v>
      </c>
      <c r="AF168" s="13" t="str">
        <f t="shared" si="48"/>
        <v>CUMPLIDA</v>
      </c>
      <c r="BG168" s="13" t="str">
        <f t="shared" ref="BG168:BG192" si="58">IF(AB168=100%,"CUMPLIDA","INCUMPLIDA")</f>
        <v>CUMPLIDA</v>
      </c>
      <c r="BI168" s="547" t="str">
        <f t="shared" si="50"/>
        <v>CERRADO</v>
      </c>
    </row>
    <row r="169" spans="1:61" ht="35.1" customHeight="1" x14ac:dyDescent="0.25">
      <c r="A169" s="148"/>
      <c r="B169" s="148"/>
      <c r="C169" s="432" t="s">
        <v>154</v>
      </c>
      <c r="D169" s="148"/>
      <c r="E169" s="611"/>
      <c r="F169" s="148"/>
      <c r="G169" s="148">
        <v>12</v>
      </c>
      <c r="H169" s="487" t="s">
        <v>738</v>
      </c>
      <c r="I169" s="343" t="s">
        <v>676</v>
      </c>
      <c r="J169" s="344" t="s">
        <v>780</v>
      </c>
      <c r="K169" s="344" t="s">
        <v>798</v>
      </c>
      <c r="L169" s="344" t="str">
        <f>+L168</f>
        <v>Un Instructivo reglamentario de los cupos de la Entidad</v>
      </c>
      <c r="M169" s="148">
        <v>1</v>
      </c>
      <c r="N169" s="432" t="s">
        <v>69</v>
      </c>
      <c r="O169" s="432" t="str">
        <f>IF(H169="","",VLOOKUP(H169,'[1]Procedimientos Publicar'!$C$6:$E$85,3,FALSE))</f>
        <v>SUB GERENCIA COMERCIAL</v>
      </c>
      <c r="P169" s="432" t="s">
        <v>368</v>
      </c>
      <c r="Q169" s="148"/>
      <c r="R169" s="148"/>
      <c r="S169" s="148"/>
      <c r="T169" s="149">
        <v>1</v>
      </c>
      <c r="U169" s="148"/>
      <c r="V169" s="150">
        <v>43495</v>
      </c>
      <c r="W169" s="150">
        <v>43829</v>
      </c>
      <c r="X169" s="150">
        <v>43830</v>
      </c>
      <c r="Y169" s="354" t="s">
        <v>657</v>
      </c>
      <c r="Z169" s="148">
        <v>1</v>
      </c>
      <c r="AA169" s="347">
        <f t="shared" si="57"/>
        <v>1</v>
      </c>
      <c r="AB169" s="348">
        <f t="shared" si="55"/>
        <v>1</v>
      </c>
      <c r="AC169" s="8" t="str">
        <f t="shared" si="56"/>
        <v>OK</v>
      </c>
      <c r="AF169" s="13" t="str">
        <f t="shared" si="48"/>
        <v>CUMPLIDA</v>
      </c>
      <c r="BG169" s="13" t="str">
        <f t="shared" si="58"/>
        <v>CUMPLIDA</v>
      </c>
      <c r="BI169" s="547" t="str">
        <f t="shared" si="50"/>
        <v>CERRADO</v>
      </c>
    </row>
    <row r="170" spans="1:61" ht="35.1" customHeight="1" x14ac:dyDescent="0.25">
      <c r="A170" s="148"/>
      <c r="B170" s="148"/>
      <c r="C170" s="432" t="s">
        <v>154</v>
      </c>
      <c r="D170" s="148"/>
      <c r="E170" s="611"/>
      <c r="F170" s="148"/>
      <c r="G170" s="148">
        <v>13</v>
      </c>
      <c r="H170" s="487" t="s">
        <v>738</v>
      </c>
      <c r="I170" s="343" t="s">
        <v>641</v>
      </c>
      <c r="J170" s="344" t="s">
        <v>780</v>
      </c>
      <c r="K170" s="344" t="s">
        <v>798</v>
      </c>
      <c r="L170" s="344" t="str">
        <f>+L169</f>
        <v>Un Instructivo reglamentario de los cupos de la Entidad</v>
      </c>
      <c r="M170" s="148">
        <v>1</v>
      </c>
      <c r="N170" s="432" t="s">
        <v>69</v>
      </c>
      <c r="O170" s="432" t="str">
        <f>IF(H170="","",VLOOKUP(H170,'[1]Procedimientos Publicar'!$C$6:$E$85,3,FALSE))</f>
        <v>SUB GERENCIA COMERCIAL</v>
      </c>
      <c r="P170" s="432" t="s">
        <v>368</v>
      </c>
      <c r="Q170" s="148"/>
      <c r="R170" s="148"/>
      <c r="S170" s="148"/>
      <c r="T170" s="149">
        <v>1</v>
      </c>
      <c r="U170" s="148"/>
      <c r="V170" s="150">
        <v>43495</v>
      </c>
      <c r="W170" s="150">
        <v>43829</v>
      </c>
      <c r="X170" s="150">
        <v>43830</v>
      </c>
      <c r="Y170" s="354" t="s">
        <v>657</v>
      </c>
      <c r="Z170" s="148">
        <v>1</v>
      </c>
      <c r="AA170" s="347">
        <f t="shared" si="57"/>
        <v>1</v>
      </c>
      <c r="AB170" s="348">
        <f t="shared" si="55"/>
        <v>1</v>
      </c>
      <c r="AC170" s="8" t="str">
        <f t="shared" si="56"/>
        <v>OK</v>
      </c>
      <c r="AF170" s="13" t="str">
        <f t="shared" si="48"/>
        <v>CUMPLIDA</v>
      </c>
      <c r="BG170" s="13" t="str">
        <f t="shared" si="58"/>
        <v>CUMPLIDA</v>
      </c>
      <c r="BI170" s="547" t="str">
        <f t="shared" si="50"/>
        <v>CERRADO</v>
      </c>
    </row>
    <row r="171" spans="1:61" ht="35.1" customHeight="1" x14ac:dyDescent="0.25">
      <c r="A171" s="148"/>
      <c r="B171" s="148"/>
      <c r="C171" s="432" t="s">
        <v>154</v>
      </c>
      <c r="D171" s="148"/>
      <c r="E171" s="611"/>
      <c r="F171" s="148"/>
      <c r="G171" s="148">
        <v>14</v>
      </c>
      <c r="H171" s="487" t="s">
        <v>738</v>
      </c>
      <c r="I171" s="344" t="s">
        <v>677</v>
      </c>
      <c r="J171" s="344" t="s">
        <v>780</v>
      </c>
      <c r="K171" s="344" t="s">
        <v>798</v>
      </c>
      <c r="L171" s="344" t="str">
        <f>+L170</f>
        <v>Un Instructivo reglamentario de los cupos de la Entidad</v>
      </c>
      <c r="M171" s="148">
        <v>1</v>
      </c>
      <c r="N171" s="432" t="s">
        <v>69</v>
      </c>
      <c r="O171" s="432" t="str">
        <f>IF(H171="","",VLOOKUP(H171,'[1]Procedimientos Publicar'!$C$6:$E$85,3,FALSE))</f>
        <v>SUB GERENCIA COMERCIAL</v>
      </c>
      <c r="P171" s="432" t="s">
        <v>368</v>
      </c>
      <c r="Q171" s="148"/>
      <c r="R171" s="148"/>
      <c r="S171" s="148"/>
      <c r="T171" s="149">
        <v>1</v>
      </c>
      <c r="U171" s="148"/>
      <c r="V171" s="150">
        <v>43495</v>
      </c>
      <c r="W171" s="150">
        <v>43829</v>
      </c>
      <c r="X171" s="150">
        <v>43830</v>
      </c>
      <c r="Y171" s="354" t="s">
        <v>657</v>
      </c>
      <c r="Z171" s="148">
        <v>1</v>
      </c>
      <c r="AA171" s="347">
        <f>(IF(Z171="","",IF(OR($M171=0,$M171="",$X171=""),"",Z171/$M171)))</f>
        <v>1</v>
      </c>
      <c r="AB171" s="348">
        <f t="shared" si="55"/>
        <v>1</v>
      </c>
      <c r="AC171" s="8" t="str">
        <f t="shared" si="56"/>
        <v>OK</v>
      </c>
      <c r="AF171" s="13" t="str">
        <f t="shared" si="48"/>
        <v>CUMPLIDA</v>
      </c>
      <c r="BG171" s="13" t="str">
        <f t="shared" si="58"/>
        <v>CUMPLIDA</v>
      </c>
      <c r="BI171" s="547" t="str">
        <f t="shared" si="50"/>
        <v>CERRADO</v>
      </c>
    </row>
    <row r="172" spans="1:61" ht="35.1" customHeight="1" x14ac:dyDescent="0.25">
      <c r="A172" s="148"/>
      <c r="B172" s="148"/>
      <c r="C172" s="432" t="s">
        <v>154</v>
      </c>
      <c r="D172" s="148"/>
      <c r="E172" s="611"/>
      <c r="F172" s="148"/>
      <c r="G172" s="148">
        <v>15</v>
      </c>
      <c r="H172" s="487" t="s">
        <v>738</v>
      </c>
      <c r="I172" s="344" t="s">
        <v>642</v>
      </c>
      <c r="J172" s="344" t="s">
        <v>781</v>
      </c>
      <c r="K172" s="344" t="s">
        <v>799</v>
      </c>
      <c r="L172" s="344" t="s">
        <v>815</v>
      </c>
      <c r="M172" s="148">
        <v>1</v>
      </c>
      <c r="N172" s="432" t="s">
        <v>69</v>
      </c>
      <c r="O172" s="432" t="str">
        <f>IF(H172="","",VLOOKUP(H172,'[1]Procedimientos Publicar'!$C$6:$E$85,3,FALSE))</f>
        <v>SUB GERENCIA COMERCIAL</v>
      </c>
      <c r="P172" s="432" t="s">
        <v>368</v>
      </c>
      <c r="Q172" s="148"/>
      <c r="R172" s="148"/>
      <c r="S172" s="148"/>
      <c r="T172" s="149">
        <v>1</v>
      </c>
      <c r="U172" s="148"/>
      <c r="V172" s="150">
        <v>43495</v>
      </c>
      <c r="W172" s="150">
        <v>43829</v>
      </c>
      <c r="X172" s="150">
        <v>43830</v>
      </c>
      <c r="Y172" s="355" t="s">
        <v>658</v>
      </c>
      <c r="Z172" s="148">
        <v>0.5</v>
      </c>
      <c r="AA172" s="347">
        <f>(IF(Z172="","",IF(OR($M172=0,$M172="",$X172=""),"",Z172/$M172)))</f>
        <v>0.5</v>
      </c>
      <c r="AB172" s="348">
        <f t="shared" ref="AB172" si="59">(IF(OR($T172="",AA172=""),"",IF(OR($T172=0,AA172=0),0,IF((AA172*100%)/$T172&gt;100%,100%,(AA172*100%)/$T172))))</f>
        <v>0.5</v>
      </c>
      <c r="AC172" s="8" t="str">
        <f t="shared" si="56"/>
        <v>EN TERMINO</v>
      </c>
      <c r="AF172" s="13" t="str">
        <f t="shared" si="48"/>
        <v>PENDIENTE</v>
      </c>
      <c r="BG172" s="13" t="str">
        <f t="shared" si="58"/>
        <v>INCUMPLIDA</v>
      </c>
      <c r="BI172" s="547" t="str">
        <f t="shared" si="50"/>
        <v>ABIERTO</v>
      </c>
    </row>
    <row r="173" spans="1:61" ht="35.1" customHeight="1" x14ac:dyDescent="0.25">
      <c r="A173" s="148"/>
      <c r="B173" s="148"/>
      <c r="C173" s="432" t="s">
        <v>154</v>
      </c>
      <c r="D173" s="148"/>
      <c r="E173" s="611"/>
      <c r="F173" s="148"/>
      <c r="G173" s="148">
        <v>16</v>
      </c>
      <c r="H173" s="487" t="s">
        <v>738</v>
      </c>
      <c r="I173" s="344" t="s">
        <v>643</v>
      </c>
      <c r="J173" s="344" t="s">
        <v>782</v>
      </c>
      <c r="K173" s="344" t="s">
        <v>800</v>
      </c>
      <c r="L173" s="344" t="s">
        <v>816</v>
      </c>
      <c r="M173" s="148">
        <v>1</v>
      </c>
      <c r="N173" s="432" t="s">
        <v>69</v>
      </c>
      <c r="O173" s="432" t="str">
        <f>IF(H173="","",VLOOKUP(H173,'[1]Procedimientos Publicar'!$C$6:$E$85,3,FALSE))</f>
        <v>SUB GERENCIA COMERCIAL</v>
      </c>
      <c r="P173" s="432" t="s">
        <v>368</v>
      </c>
      <c r="Q173" s="148"/>
      <c r="R173" s="148"/>
      <c r="S173" s="148"/>
      <c r="T173" s="149">
        <v>1</v>
      </c>
      <c r="U173" s="148"/>
      <c r="V173" s="150">
        <v>43495</v>
      </c>
      <c r="W173" s="150">
        <v>43768</v>
      </c>
      <c r="X173" s="150">
        <v>43830</v>
      </c>
      <c r="Y173" s="355" t="s">
        <v>659</v>
      </c>
      <c r="Z173" s="148">
        <v>0.5</v>
      </c>
      <c r="AA173" s="347">
        <f t="shared" si="57"/>
        <v>0.5</v>
      </c>
      <c r="AB173" s="348">
        <f t="shared" si="55"/>
        <v>0.5</v>
      </c>
      <c r="AC173" s="8" t="str">
        <f t="shared" si="56"/>
        <v>EN TERMINO</v>
      </c>
      <c r="AF173" s="13" t="str">
        <f t="shared" si="48"/>
        <v>PENDIENTE</v>
      </c>
      <c r="BG173" s="13" t="str">
        <f t="shared" si="58"/>
        <v>INCUMPLIDA</v>
      </c>
      <c r="BI173" s="547" t="str">
        <f t="shared" si="50"/>
        <v>ABIERTO</v>
      </c>
    </row>
    <row r="174" spans="1:61" ht="35.1" customHeight="1" x14ac:dyDescent="0.25">
      <c r="A174" s="148"/>
      <c r="B174" s="148"/>
      <c r="C174" s="432" t="s">
        <v>154</v>
      </c>
      <c r="D174" s="148"/>
      <c r="E174" s="611"/>
      <c r="F174" s="148"/>
      <c r="G174" s="148">
        <v>17</v>
      </c>
      <c r="H174" s="487" t="s">
        <v>738</v>
      </c>
      <c r="I174" s="344" t="s">
        <v>644</v>
      </c>
      <c r="J174" s="344" t="s">
        <v>783</v>
      </c>
      <c r="K174" s="344" t="s">
        <v>801</v>
      </c>
      <c r="L174" s="344" t="s">
        <v>817</v>
      </c>
      <c r="M174" s="148">
        <v>1</v>
      </c>
      <c r="N174" s="432" t="s">
        <v>69</v>
      </c>
      <c r="O174" s="432" t="str">
        <f>IF(H174="","",VLOOKUP(H174,'[1]Procedimientos Publicar'!$C$6:$E$85,3,FALSE))</f>
        <v>SUB GERENCIA COMERCIAL</v>
      </c>
      <c r="P174" s="432" t="s">
        <v>368</v>
      </c>
      <c r="Q174" s="148"/>
      <c r="R174" s="148"/>
      <c r="S174" s="148"/>
      <c r="T174" s="149">
        <v>1</v>
      </c>
      <c r="U174" s="148"/>
      <c r="V174" s="150">
        <v>43495</v>
      </c>
      <c r="W174" s="150">
        <v>43829</v>
      </c>
      <c r="X174" s="150">
        <v>43830</v>
      </c>
      <c r="Y174" s="356" t="s">
        <v>660</v>
      </c>
      <c r="Z174" s="148">
        <v>1</v>
      </c>
      <c r="AA174" s="347">
        <f t="shared" si="57"/>
        <v>1</v>
      </c>
      <c r="AB174" s="348">
        <f t="shared" si="55"/>
        <v>1</v>
      </c>
      <c r="AC174" s="8" t="str">
        <f t="shared" si="56"/>
        <v>OK</v>
      </c>
      <c r="AF174" s="13" t="str">
        <f t="shared" si="48"/>
        <v>CUMPLIDA</v>
      </c>
      <c r="BG174" s="13" t="str">
        <f t="shared" si="58"/>
        <v>CUMPLIDA</v>
      </c>
      <c r="BI174" s="547" t="str">
        <f t="shared" si="50"/>
        <v>CERRADO</v>
      </c>
    </row>
    <row r="175" spans="1:61" ht="35.1" customHeight="1" x14ac:dyDescent="0.25">
      <c r="A175" s="148"/>
      <c r="B175" s="148"/>
      <c r="C175" s="432" t="s">
        <v>154</v>
      </c>
      <c r="D175" s="148"/>
      <c r="E175" s="611"/>
      <c r="F175" s="148"/>
      <c r="G175" s="148">
        <v>18</v>
      </c>
      <c r="H175" s="487" t="s">
        <v>738</v>
      </c>
      <c r="I175" s="344" t="s">
        <v>645</v>
      </c>
      <c r="J175" s="344" t="s">
        <v>784</v>
      </c>
      <c r="K175" s="344" t="s">
        <v>802</v>
      </c>
      <c r="L175" s="344" t="s">
        <v>818</v>
      </c>
      <c r="M175" s="148">
        <v>1</v>
      </c>
      <c r="N175" s="432" t="s">
        <v>69</v>
      </c>
      <c r="O175" s="432" t="str">
        <f>IF(H175="","",VLOOKUP(H175,'[1]Procedimientos Publicar'!$C$6:$E$85,3,FALSE))</f>
        <v>SUB GERENCIA COMERCIAL</v>
      </c>
      <c r="P175" s="432" t="s">
        <v>368</v>
      </c>
      <c r="Q175" s="148"/>
      <c r="R175" s="148"/>
      <c r="S175" s="148"/>
      <c r="T175" s="149">
        <v>1</v>
      </c>
      <c r="U175" s="148"/>
      <c r="V175" s="552" t="s">
        <v>822</v>
      </c>
      <c r="W175" s="150">
        <v>43829</v>
      </c>
      <c r="X175" s="150">
        <v>43830</v>
      </c>
      <c r="Y175" s="354" t="s">
        <v>705</v>
      </c>
      <c r="Z175" s="148">
        <v>1</v>
      </c>
      <c r="AA175" s="347">
        <f t="shared" si="57"/>
        <v>1</v>
      </c>
      <c r="AB175" s="348">
        <f t="shared" si="55"/>
        <v>1</v>
      </c>
      <c r="AC175" s="8" t="str">
        <f t="shared" si="56"/>
        <v>OK</v>
      </c>
      <c r="AF175" s="13" t="str">
        <f t="shared" si="48"/>
        <v>CUMPLIDA</v>
      </c>
      <c r="BG175" s="13" t="str">
        <f t="shared" si="58"/>
        <v>CUMPLIDA</v>
      </c>
      <c r="BI175" s="547" t="str">
        <f t="shared" si="50"/>
        <v>CERRADO</v>
      </c>
    </row>
    <row r="176" spans="1:61" ht="35.1" customHeight="1" x14ac:dyDescent="0.25">
      <c r="A176" s="148"/>
      <c r="B176" s="148"/>
      <c r="C176" s="432" t="s">
        <v>154</v>
      </c>
      <c r="D176" s="148"/>
      <c r="E176" s="611"/>
      <c r="F176" s="148"/>
      <c r="G176" s="148">
        <v>19</v>
      </c>
      <c r="H176" s="487" t="s">
        <v>738</v>
      </c>
      <c r="I176" s="344" t="s">
        <v>646</v>
      </c>
      <c r="J176" s="344" t="s">
        <v>785</v>
      </c>
      <c r="K176" s="344" t="s">
        <v>803</v>
      </c>
      <c r="L176" s="344" t="s">
        <v>819</v>
      </c>
      <c r="M176" s="148">
        <v>1</v>
      </c>
      <c r="N176" s="432" t="s">
        <v>69</v>
      </c>
      <c r="O176" s="432" t="str">
        <f>IF(H176="","",VLOOKUP(H176,'[1]Procedimientos Publicar'!$C$6:$E$85,3,FALSE))</f>
        <v>SUB GERENCIA COMERCIAL</v>
      </c>
      <c r="P176" s="432" t="s">
        <v>368</v>
      </c>
      <c r="Q176" s="148"/>
      <c r="R176" s="148"/>
      <c r="S176" s="148"/>
      <c r="T176" s="149">
        <v>1</v>
      </c>
      <c r="U176" s="148"/>
      <c r="V176" s="552" t="s">
        <v>822</v>
      </c>
      <c r="W176" s="150">
        <v>43829</v>
      </c>
      <c r="X176" s="150">
        <v>43830</v>
      </c>
      <c r="Y176" s="354" t="s">
        <v>661</v>
      </c>
      <c r="Z176" s="148">
        <v>1</v>
      </c>
      <c r="AA176" s="347">
        <f t="shared" si="57"/>
        <v>1</v>
      </c>
      <c r="AB176" s="348">
        <f t="shared" si="55"/>
        <v>1</v>
      </c>
      <c r="AC176" s="8" t="str">
        <f t="shared" si="56"/>
        <v>OK</v>
      </c>
      <c r="AF176" s="13" t="str">
        <f t="shared" si="48"/>
        <v>CUMPLIDA</v>
      </c>
      <c r="BG176" s="13" t="str">
        <f t="shared" si="58"/>
        <v>CUMPLIDA</v>
      </c>
      <c r="BI176" s="547" t="str">
        <f t="shared" si="50"/>
        <v>CERRADO</v>
      </c>
    </row>
    <row r="177" spans="1:61" ht="35.1" customHeight="1" x14ac:dyDescent="0.25">
      <c r="A177" s="148"/>
      <c r="B177" s="148"/>
      <c r="C177" s="432" t="s">
        <v>154</v>
      </c>
      <c r="D177" s="148"/>
      <c r="E177" s="611"/>
      <c r="F177" s="148"/>
      <c r="G177" s="148">
        <v>20</v>
      </c>
      <c r="H177" s="487" t="s">
        <v>738</v>
      </c>
      <c r="I177" s="344" t="s">
        <v>647</v>
      </c>
      <c r="J177" s="344" t="s">
        <v>786</v>
      </c>
      <c r="K177" s="344" t="s">
        <v>804</v>
      </c>
      <c r="L177" s="344" t="s">
        <v>820</v>
      </c>
      <c r="M177" s="148">
        <v>1</v>
      </c>
      <c r="N177" s="432" t="s">
        <v>69</v>
      </c>
      <c r="O177" s="432" t="str">
        <f>IF(H177="","",VLOOKUP(H177,'[1]Procedimientos Publicar'!$C$6:$E$85,3,FALSE))</f>
        <v>SUB GERENCIA COMERCIAL</v>
      </c>
      <c r="P177" s="432" t="s">
        <v>368</v>
      </c>
      <c r="Q177" s="148"/>
      <c r="R177" s="148"/>
      <c r="S177" s="148"/>
      <c r="T177" s="149">
        <v>1</v>
      </c>
      <c r="U177" s="148"/>
      <c r="V177" s="552" t="s">
        <v>822</v>
      </c>
      <c r="W177" s="150">
        <v>43829</v>
      </c>
      <c r="X177" s="150">
        <v>43830</v>
      </c>
      <c r="Y177" s="355" t="s">
        <v>706</v>
      </c>
      <c r="Z177" s="148">
        <v>0.5</v>
      </c>
      <c r="AA177" s="347">
        <f t="shared" si="57"/>
        <v>0.5</v>
      </c>
      <c r="AB177" s="348">
        <f t="shared" si="55"/>
        <v>0.5</v>
      </c>
      <c r="AC177" s="8" t="str">
        <f t="shared" si="56"/>
        <v>EN TERMINO</v>
      </c>
      <c r="AF177" s="13" t="str">
        <f t="shared" si="48"/>
        <v>PENDIENTE</v>
      </c>
      <c r="BG177" s="13" t="str">
        <f t="shared" si="58"/>
        <v>INCUMPLIDA</v>
      </c>
      <c r="BI177" s="547" t="str">
        <f t="shared" si="50"/>
        <v>ABIERTO</v>
      </c>
    </row>
    <row r="178" spans="1:61" ht="35.1" customHeight="1" x14ac:dyDescent="0.25">
      <c r="A178" s="180"/>
      <c r="B178" s="180"/>
      <c r="C178" s="433" t="s">
        <v>154</v>
      </c>
      <c r="D178" s="180"/>
      <c r="E178" s="596" t="s">
        <v>688</v>
      </c>
      <c r="F178" s="180"/>
      <c r="G178" s="180">
        <v>1</v>
      </c>
      <c r="H178" s="427" t="s">
        <v>738</v>
      </c>
      <c r="I178" s="350" t="s">
        <v>692</v>
      </c>
      <c r="J178" s="548" t="s">
        <v>823</v>
      </c>
      <c r="K178" s="555" t="s">
        <v>839</v>
      </c>
      <c r="L178" s="555" t="s">
        <v>853</v>
      </c>
      <c r="M178" s="180">
        <v>1</v>
      </c>
      <c r="N178" s="433" t="s">
        <v>69</v>
      </c>
      <c r="O178" s="433" t="str">
        <f>IF(H178="","",VLOOKUP(H178,'[1]Procedimientos Publicar'!$C$6:$E$85,3,FALSE))</f>
        <v>SUB GERENCIA COMERCIAL</v>
      </c>
      <c r="P178" s="433" t="s">
        <v>368</v>
      </c>
      <c r="Q178" s="180"/>
      <c r="R178" s="180"/>
      <c r="S178" s="180"/>
      <c r="T178" s="181">
        <v>1</v>
      </c>
      <c r="U178" s="180"/>
      <c r="V178" s="182">
        <v>43636</v>
      </c>
      <c r="W178" s="182">
        <v>43672</v>
      </c>
      <c r="X178" s="182">
        <v>43830</v>
      </c>
      <c r="Y178" s="357" t="s">
        <v>678</v>
      </c>
      <c r="Z178" s="180">
        <v>1</v>
      </c>
      <c r="AA178" s="185">
        <f t="shared" si="57"/>
        <v>1</v>
      </c>
      <c r="AB178" s="186">
        <f t="shared" ref="AB178:AB194" si="60">(IF(OR($T178="",AA178=""),"",IF(OR($T178=0,AA178=0),0,IF((AA178*100%)/$T178&gt;100%,100%,(AA178*100%)/$T178))))</f>
        <v>1</v>
      </c>
      <c r="AC178" s="8" t="str">
        <f t="shared" ref="AC178:AC194" si="61">IF(Z178="","",IF(AB178&lt;100%, IF(AB178&lt;25%, "ALERTA","EN TERMINO"), IF(AB178=100%, "OK", "EN TERMINO")))</f>
        <v>OK</v>
      </c>
      <c r="AF178" s="13" t="str">
        <f t="shared" si="48"/>
        <v>CUMPLIDA</v>
      </c>
      <c r="BG178" s="13" t="str">
        <f t="shared" si="58"/>
        <v>CUMPLIDA</v>
      </c>
      <c r="BI178" s="547" t="str">
        <f t="shared" si="50"/>
        <v>CERRADO</v>
      </c>
    </row>
    <row r="179" spans="1:61" ht="35.1" customHeight="1" x14ac:dyDescent="0.25">
      <c r="A179" s="180"/>
      <c r="B179" s="180"/>
      <c r="C179" s="433" t="s">
        <v>154</v>
      </c>
      <c r="D179" s="180"/>
      <c r="E179" s="596"/>
      <c r="F179" s="180"/>
      <c r="G179" s="180">
        <v>2</v>
      </c>
      <c r="H179" s="427" t="s">
        <v>738</v>
      </c>
      <c r="I179" s="351" t="s">
        <v>663</v>
      </c>
      <c r="J179" s="553" t="s">
        <v>824</v>
      </c>
      <c r="K179" s="556" t="s">
        <v>840</v>
      </c>
      <c r="L179" s="555" t="s">
        <v>854</v>
      </c>
      <c r="M179" s="180">
        <v>1</v>
      </c>
      <c r="N179" s="433" t="s">
        <v>69</v>
      </c>
      <c r="O179" s="433" t="str">
        <f>IF(H179="","",VLOOKUP(H179,'[1]Procedimientos Publicar'!$C$6:$E$85,3,FALSE))</f>
        <v>SUB GERENCIA COMERCIAL</v>
      </c>
      <c r="P179" s="433" t="s">
        <v>368</v>
      </c>
      <c r="Q179" s="180"/>
      <c r="R179" s="180"/>
      <c r="S179" s="180"/>
      <c r="T179" s="181">
        <v>1</v>
      </c>
      <c r="U179" s="180"/>
      <c r="V179" s="182">
        <v>43641</v>
      </c>
      <c r="W179" s="182">
        <v>43710</v>
      </c>
      <c r="X179" s="182">
        <v>43830</v>
      </c>
      <c r="Y179" s="358" t="s">
        <v>679</v>
      </c>
      <c r="Z179" s="180">
        <v>1</v>
      </c>
      <c r="AA179" s="185">
        <f t="shared" si="57"/>
        <v>1</v>
      </c>
      <c r="AB179" s="186">
        <f t="shared" si="60"/>
        <v>1</v>
      </c>
      <c r="AC179" s="8" t="str">
        <f t="shared" si="61"/>
        <v>OK</v>
      </c>
      <c r="AF179" s="13" t="str">
        <f t="shared" si="48"/>
        <v>CUMPLIDA</v>
      </c>
      <c r="BG179" s="13" t="str">
        <f t="shared" si="58"/>
        <v>CUMPLIDA</v>
      </c>
      <c r="BI179" s="547" t="str">
        <f t="shared" si="50"/>
        <v>CERRADO</v>
      </c>
    </row>
    <row r="180" spans="1:61" ht="35.1" customHeight="1" x14ac:dyDescent="0.25">
      <c r="A180" s="180"/>
      <c r="B180" s="180"/>
      <c r="C180" s="433" t="s">
        <v>154</v>
      </c>
      <c r="D180" s="180"/>
      <c r="E180" s="596"/>
      <c r="F180" s="180"/>
      <c r="G180" s="180">
        <v>3</v>
      </c>
      <c r="H180" s="427" t="s">
        <v>738</v>
      </c>
      <c r="I180" s="351" t="s">
        <v>664</v>
      </c>
      <c r="J180" s="553" t="s">
        <v>825</v>
      </c>
      <c r="K180" s="556" t="s">
        <v>841</v>
      </c>
      <c r="L180" s="555" t="s">
        <v>494</v>
      </c>
      <c r="M180" s="180">
        <v>1</v>
      </c>
      <c r="N180" s="433" t="s">
        <v>69</v>
      </c>
      <c r="O180" s="433" t="str">
        <f>IF(H180="","",VLOOKUP(H180,'[1]Procedimientos Publicar'!$C$6:$E$85,3,FALSE))</f>
        <v>SUB GERENCIA COMERCIAL</v>
      </c>
      <c r="P180" s="433" t="s">
        <v>368</v>
      </c>
      <c r="Q180" s="180"/>
      <c r="R180" s="180"/>
      <c r="S180" s="180"/>
      <c r="T180" s="181">
        <v>1</v>
      </c>
      <c r="U180" s="180"/>
      <c r="V180" s="182">
        <v>43648</v>
      </c>
      <c r="W180" s="182">
        <v>43710</v>
      </c>
      <c r="X180" s="182">
        <v>43830</v>
      </c>
      <c r="Y180" s="357" t="s">
        <v>680</v>
      </c>
      <c r="Z180" s="180">
        <v>1</v>
      </c>
      <c r="AA180" s="185">
        <f t="shared" si="57"/>
        <v>1</v>
      </c>
      <c r="AB180" s="186">
        <f t="shared" si="60"/>
        <v>1</v>
      </c>
      <c r="AC180" s="8" t="str">
        <f t="shared" si="61"/>
        <v>OK</v>
      </c>
      <c r="AF180" s="13" t="str">
        <f t="shared" si="48"/>
        <v>CUMPLIDA</v>
      </c>
      <c r="BG180" s="13" t="str">
        <f t="shared" si="58"/>
        <v>CUMPLIDA</v>
      </c>
      <c r="BI180" s="547" t="str">
        <f t="shared" si="50"/>
        <v>CERRADO</v>
      </c>
    </row>
    <row r="181" spans="1:61" ht="35.1" customHeight="1" x14ac:dyDescent="0.25">
      <c r="A181" s="180"/>
      <c r="B181" s="180"/>
      <c r="C181" s="433" t="s">
        <v>154</v>
      </c>
      <c r="D181" s="180"/>
      <c r="E181" s="596"/>
      <c r="F181" s="180"/>
      <c r="G181" s="180">
        <v>4</v>
      </c>
      <c r="H181" s="427" t="s">
        <v>738</v>
      </c>
      <c r="I181" s="351" t="s">
        <v>665</v>
      </c>
      <c r="J181" s="553" t="s">
        <v>826</v>
      </c>
      <c r="K181" s="556" t="str">
        <f>+K180</f>
        <v>Revisión y ajuste del procedimiento PRO410-199</v>
      </c>
      <c r="L181" s="555" t="str">
        <f>+L180</f>
        <v>Procedimiento ajustado</v>
      </c>
      <c r="M181" s="180">
        <v>1</v>
      </c>
      <c r="N181" s="433" t="s">
        <v>69</v>
      </c>
      <c r="O181" s="433" t="str">
        <f>IF(H181="","",VLOOKUP(H181,'[1]Procedimientos Publicar'!$C$6:$E$85,3,FALSE))</f>
        <v>SUB GERENCIA COMERCIAL</v>
      </c>
      <c r="P181" s="433" t="s">
        <v>368</v>
      </c>
      <c r="Q181" s="180"/>
      <c r="R181" s="180"/>
      <c r="S181" s="180"/>
      <c r="T181" s="181">
        <v>1</v>
      </c>
      <c r="U181" s="180"/>
      <c r="V181" s="182">
        <v>43648</v>
      </c>
      <c r="W181" s="182">
        <v>43710</v>
      </c>
      <c r="X181" s="182">
        <v>43830</v>
      </c>
      <c r="Y181" s="357" t="s">
        <v>680</v>
      </c>
      <c r="Z181" s="180">
        <v>1</v>
      </c>
      <c r="AA181" s="185">
        <f t="shared" si="57"/>
        <v>1</v>
      </c>
      <c r="AB181" s="186">
        <f t="shared" si="60"/>
        <v>1</v>
      </c>
      <c r="AC181" s="8" t="str">
        <f t="shared" si="61"/>
        <v>OK</v>
      </c>
      <c r="AF181" s="13" t="str">
        <f t="shared" si="48"/>
        <v>CUMPLIDA</v>
      </c>
      <c r="BG181" s="13" t="str">
        <f t="shared" si="58"/>
        <v>CUMPLIDA</v>
      </c>
      <c r="BI181" s="547" t="str">
        <f t="shared" si="50"/>
        <v>CERRADO</v>
      </c>
    </row>
    <row r="182" spans="1:61" ht="35.1" customHeight="1" x14ac:dyDescent="0.25">
      <c r="A182" s="180"/>
      <c r="B182" s="180"/>
      <c r="C182" s="433" t="s">
        <v>154</v>
      </c>
      <c r="D182" s="180"/>
      <c r="E182" s="596"/>
      <c r="F182" s="180"/>
      <c r="G182" s="180">
        <v>5</v>
      </c>
      <c r="H182" s="427" t="s">
        <v>738</v>
      </c>
      <c r="I182" s="350" t="s">
        <v>693</v>
      </c>
      <c r="J182" s="548" t="s">
        <v>827</v>
      </c>
      <c r="K182" s="555" t="s">
        <v>842</v>
      </c>
      <c r="L182" s="555" t="s">
        <v>855</v>
      </c>
      <c r="M182" s="180">
        <v>1</v>
      </c>
      <c r="N182" s="433" t="s">
        <v>69</v>
      </c>
      <c r="O182" s="433" t="str">
        <f>IF(H182="","",VLOOKUP(H182,'[1]Procedimientos Publicar'!$C$6:$E$85,3,FALSE))</f>
        <v>SUB GERENCIA COMERCIAL</v>
      </c>
      <c r="P182" s="433" t="s">
        <v>368</v>
      </c>
      <c r="Q182" s="180"/>
      <c r="R182" s="180"/>
      <c r="S182" s="180"/>
      <c r="T182" s="181">
        <v>1</v>
      </c>
      <c r="U182" s="180"/>
      <c r="V182" s="182">
        <v>43641</v>
      </c>
      <c r="W182" s="182">
        <v>43738</v>
      </c>
      <c r="X182" s="182">
        <v>43830</v>
      </c>
      <c r="Y182" s="357" t="s">
        <v>681</v>
      </c>
      <c r="Z182" s="180">
        <v>1</v>
      </c>
      <c r="AA182" s="185">
        <f t="shared" si="57"/>
        <v>1</v>
      </c>
      <c r="AB182" s="186">
        <f t="shared" si="60"/>
        <v>1</v>
      </c>
      <c r="AC182" s="8" t="str">
        <f t="shared" si="61"/>
        <v>OK</v>
      </c>
      <c r="AF182" s="13" t="str">
        <f t="shared" si="48"/>
        <v>CUMPLIDA</v>
      </c>
      <c r="BG182" s="13" t="str">
        <f t="shared" si="58"/>
        <v>CUMPLIDA</v>
      </c>
      <c r="BI182" s="547" t="str">
        <f t="shared" si="50"/>
        <v>CERRADO</v>
      </c>
    </row>
    <row r="183" spans="1:61" ht="35.1" customHeight="1" x14ac:dyDescent="0.25">
      <c r="A183" s="180"/>
      <c r="B183" s="180"/>
      <c r="C183" s="433" t="s">
        <v>154</v>
      </c>
      <c r="D183" s="180"/>
      <c r="E183" s="596"/>
      <c r="F183" s="180"/>
      <c r="G183" s="180">
        <v>6</v>
      </c>
      <c r="H183" s="427" t="s">
        <v>738</v>
      </c>
      <c r="I183" s="350" t="s">
        <v>694</v>
      </c>
      <c r="J183" s="548" t="s">
        <v>828</v>
      </c>
      <c r="K183" s="555" t="s">
        <v>843</v>
      </c>
      <c r="L183" s="555" t="s">
        <v>856</v>
      </c>
      <c r="M183" s="180">
        <v>1</v>
      </c>
      <c r="N183" s="433" t="s">
        <v>69</v>
      </c>
      <c r="O183" s="433" t="str">
        <f>IF(H183="","",VLOOKUP(H183,'[1]Procedimientos Publicar'!$C$6:$E$85,3,FALSE))</f>
        <v>SUB GERENCIA COMERCIAL</v>
      </c>
      <c r="P183" s="433" t="s">
        <v>368</v>
      </c>
      <c r="Q183" s="180"/>
      <c r="R183" s="180"/>
      <c r="S183" s="180"/>
      <c r="T183" s="181">
        <v>1</v>
      </c>
      <c r="U183" s="180"/>
      <c r="V183" s="182">
        <v>43648</v>
      </c>
      <c r="W183" s="182">
        <v>43738</v>
      </c>
      <c r="X183" s="182">
        <v>43830</v>
      </c>
      <c r="Y183" s="353" t="s">
        <v>682</v>
      </c>
      <c r="Z183" s="180">
        <v>0.5</v>
      </c>
      <c r="AA183" s="185">
        <f t="shared" si="57"/>
        <v>0.5</v>
      </c>
      <c r="AB183" s="186">
        <f t="shared" si="60"/>
        <v>0.5</v>
      </c>
      <c r="AC183" s="8" t="str">
        <f t="shared" si="61"/>
        <v>EN TERMINO</v>
      </c>
      <c r="AF183" s="13" t="str">
        <f t="shared" si="48"/>
        <v>PENDIENTE</v>
      </c>
      <c r="BG183" s="13" t="str">
        <f t="shared" si="58"/>
        <v>INCUMPLIDA</v>
      </c>
      <c r="BI183" s="547" t="str">
        <f t="shared" si="50"/>
        <v>ABIERTO</v>
      </c>
    </row>
    <row r="184" spans="1:61" ht="35.1" customHeight="1" x14ac:dyDescent="0.25">
      <c r="A184" s="180"/>
      <c r="B184" s="180"/>
      <c r="C184" s="433" t="s">
        <v>154</v>
      </c>
      <c r="D184" s="180"/>
      <c r="E184" s="596"/>
      <c r="F184" s="180"/>
      <c r="G184" s="180">
        <v>7</v>
      </c>
      <c r="H184" s="427" t="s">
        <v>738</v>
      </c>
      <c r="I184" s="350" t="s">
        <v>695</v>
      </c>
      <c r="J184" s="548" t="s">
        <v>829</v>
      </c>
      <c r="K184" s="555" t="s">
        <v>844</v>
      </c>
      <c r="L184" s="555" t="s">
        <v>857</v>
      </c>
      <c r="M184" s="180">
        <v>1</v>
      </c>
      <c r="N184" s="433" t="s">
        <v>69</v>
      </c>
      <c r="O184" s="433" t="str">
        <f>IF(H184="","",VLOOKUP(H184,'[1]Procedimientos Publicar'!$C$6:$E$85,3,FALSE))</f>
        <v>SUB GERENCIA COMERCIAL</v>
      </c>
      <c r="P184" s="433" t="s">
        <v>368</v>
      </c>
      <c r="Q184" s="180"/>
      <c r="R184" s="180"/>
      <c r="S184" s="180"/>
      <c r="T184" s="181">
        <v>1</v>
      </c>
      <c r="U184" s="180"/>
      <c r="V184" s="182">
        <v>43641</v>
      </c>
      <c r="W184" s="182">
        <v>43671</v>
      </c>
      <c r="X184" s="182">
        <v>43830</v>
      </c>
      <c r="Y184" s="357" t="s">
        <v>683</v>
      </c>
      <c r="Z184" s="180">
        <v>1</v>
      </c>
      <c r="AA184" s="185">
        <f t="shared" si="57"/>
        <v>1</v>
      </c>
      <c r="AB184" s="186">
        <f t="shared" si="60"/>
        <v>1</v>
      </c>
      <c r="AC184" s="8" t="str">
        <f t="shared" si="61"/>
        <v>OK</v>
      </c>
      <c r="AF184" s="13" t="str">
        <f t="shared" si="48"/>
        <v>CUMPLIDA</v>
      </c>
      <c r="BG184" s="13" t="str">
        <f t="shared" si="58"/>
        <v>CUMPLIDA</v>
      </c>
      <c r="BI184" s="547" t="str">
        <f t="shared" si="50"/>
        <v>CERRADO</v>
      </c>
    </row>
    <row r="185" spans="1:61" ht="35.1" customHeight="1" x14ac:dyDescent="0.25">
      <c r="A185" s="180"/>
      <c r="B185" s="180"/>
      <c r="C185" s="433" t="s">
        <v>154</v>
      </c>
      <c r="D185" s="180"/>
      <c r="E185" s="596"/>
      <c r="F185" s="180"/>
      <c r="G185" s="180">
        <v>8</v>
      </c>
      <c r="H185" s="427" t="s">
        <v>738</v>
      </c>
      <c r="I185" s="352" t="s">
        <v>666</v>
      </c>
      <c r="J185" s="548" t="s">
        <v>830</v>
      </c>
      <c r="K185" s="555" t="s">
        <v>845</v>
      </c>
      <c r="L185" s="555" t="s">
        <v>858</v>
      </c>
      <c r="M185" s="180">
        <v>3</v>
      </c>
      <c r="N185" s="433" t="s">
        <v>69</v>
      </c>
      <c r="O185" s="433" t="str">
        <f>IF(H185="","",VLOOKUP(H185,'[1]Procedimientos Publicar'!$C$6:$E$85,3,FALSE))</f>
        <v>SUB GERENCIA COMERCIAL</v>
      </c>
      <c r="P185" s="433" t="s">
        <v>368</v>
      </c>
      <c r="Q185" s="180"/>
      <c r="R185" s="180"/>
      <c r="S185" s="180"/>
      <c r="T185" s="181">
        <v>1</v>
      </c>
      <c r="U185" s="180"/>
      <c r="V185" s="182">
        <v>43641</v>
      </c>
      <c r="W185" s="182">
        <v>43707</v>
      </c>
      <c r="X185" s="182">
        <v>43830</v>
      </c>
      <c r="Y185" s="357" t="s">
        <v>684</v>
      </c>
      <c r="Z185" s="180">
        <v>3</v>
      </c>
      <c r="AA185" s="185">
        <f t="shared" si="57"/>
        <v>1</v>
      </c>
      <c r="AB185" s="186">
        <f t="shared" si="60"/>
        <v>1</v>
      </c>
      <c r="AC185" s="8" t="str">
        <f t="shared" si="61"/>
        <v>OK</v>
      </c>
      <c r="AF185" s="13" t="str">
        <f t="shared" si="48"/>
        <v>CUMPLIDA</v>
      </c>
      <c r="BG185" s="13" t="str">
        <f t="shared" si="58"/>
        <v>CUMPLIDA</v>
      </c>
      <c r="BI185" s="547" t="str">
        <f t="shared" si="50"/>
        <v>CERRADO</v>
      </c>
    </row>
    <row r="186" spans="1:61" ht="35.1" customHeight="1" x14ac:dyDescent="0.25">
      <c r="A186" s="180"/>
      <c r="B186" s="180"/>
      <c r="C186" s="433" t="s">
        <v>154</v>
      </c>
      <c r="D186" s="180"/>
      <c r="E186" s="596"/>
      <c r="F186" s="180"/>
      <c r="G186" s="180">
        <v>9</v>
      </c>
      <c r="H186" s="427" t="s">
        <v>738</v>
      </c>
      <c r="I186" s="350" t="s">
        <v>696</v>
      </c>
      <c r="J186" s="548" t="s">
        <v>831</v>
      </c>
      <c r="K186" s="555" t="s">
        <v>846</v>
      </c>
      <c r="L186" s="555" t="s">
        <v>859</v>
      </c>
      <c r="M186" s="180">
        <v>1</v>
      </c>
      <c r="N186" s="433" t="s">
        <v>69</v>
      </c>
      <c r="O186" s="433" t="str">
        <f>IF(H186="","",VLOOKUP(H186,'[1]Procedimientos Publicar'!$C$6:$E$85,3,FALSE))</f>
        <v>SUB GERENCIA COMERCIAL</v>
      </c>
      <c r="P186" s="433" t="s">
        <v>368</v>
      </c>
      <c r="Q186" s="180"/>
      <c r="R186" s="180"/>
      <c r="S186" s="180"/>
      <c r="T186" s="181">
        <v>1</v>
      </c>
      <c r="U186" s="180"/>
      <c r="V186" s="182">
        <v>43641</v>
      </c>
      <c r="W186" s="182">
        <v>43707</v>
      </c>
      <c r="X186" s="182">
        <v>43830</v>
      </c>
      <c r="Y186" s="357" t="s">
        <v>685</v>
      </c>
      <c r="Z186" s="180">
        <v>1</v>
      </c>
      <c r="AA186" s="185">
        <f t="shared" si="57"/>
        <v>1</v>
      </c>
      <c r="AB186" s="186">
        <f t="shared" si="60"/>
        <v>1</v>
      </c>
      <c r="AC186" s="8" t="str">
        <f t="shared" si="61"/>
        <v>OK</v>
      </c>
      <c r="AF186" s="13" t="str">
        <f t="shared" si="48"/>
        <v>CUMPLIDA</v>
      </c>
      <c r="BG186" s="13" t="str">
        <f t="shared" si="58"/>
        <v>CUMPLIDA</v>
      </c>
      <c r="BI186" s="547" t="str">
        <f t="shared" si="50"/>
        <v>CERRADO</v>
      </c>
    </row>
    <row r="187" spans="1:61" ht="35.1" customHeight="1" x14ac:dyDescent="0.25">
      <c r="A187" s="180"/>
      <c r="B187" s="180"/>
      <c r="C187" s="433" t="s">
        <v>154</v>
      </c>
      <c r="D187" s="180"/>
      <c r="E187" s="596"/>
      <c r="F187" s="180"/>
      <c r="G187" s="180">
        <v>10</v>
      </c>
      <c r="H187" s="427" t="s">
        <v>738</v>
      </c>
      <c r="I187" s="350" t="s">
        <v>697</v>
      </c>
      <c r="J187" s="548" t="s">
        <v>832</v>
      </c>
      <c r="K187" s="555" t="s">
        <v>847</v>
      </c>
      <c r="L187" s="555" t="s">
        <v>857</v>
      </c>
      <c r="M187" s="180">
        <v>1</v>
      </c>
      <c r="N187" s="433" t="s">
        <v>69</v>
      </c>
      <c r="O187" s="433" t="str">
        <f>IF(H187="","",VLOOKUP(H187,'[1]Procedimientos Publicar'!$C$6:$E$85,3,FALSE))</f>
        <v>SUB GERENCIA COMERCIAL</v>
      </c>
      <c r="P187" s="433" t="s">
        <v>368</v>
      </c>
      <c r="Q187" s="180"/>
      <c r="R187" s="180"/>
      <c r="S187" s="180"/>
      <c r="T187" s="181">
        <v>1</v>
      </c>
      <c r="U187" s="180"/>
      <c r="V187" s="182">
        <v>43648</v>
      </c>
      <c r="W187" s="182">
        <v>43707</v>
      </c>
      <c r="X187" s="182">
        <v>43830</v>
      </c>
      <c r="Y187" s="357" t="s">
        <v>686</v>
      </c>
      <c r="Z187" s="180">
        <v>1</v>
      </c>
      <c r="AA187" s="185">
        <f t="shared" si="57"/>
        <v>1</v>
      </c>
      <c r="AB187" s="186">
        <f t="shared" si="60"/>
        <v>1</v>
      </c>
      <c r="AC187" s="8" t="str">
        <f t="shared" si="61"/>
        <v>OK</v>
      </c>
      <c r="AF187" s="13" t="str">
        <f t="shared" si="48"/>
        <v>CUMPLIDA</v>
      </c>
      <c r="BG187" s="13" t="str">
        <f t="shared" si="58"/>
        <v>CUMPLIDA</v>
      </c>
      <c r="BI187" s="547" t="str">
        <f t="shared" si="50"/>
        <v>CERRADO</v>
      </c>
    </row>
    <row r="188" spans="1:61" ht="35.1" customHeight="1" x14ac:dyDescent="0.25">
      <c r="A188" s="180"/>
      <c r="B188" s="180"/>
      <c r="C188" s="433" t="s">
        <v>154</v>
      </c>
      <c r="D188" s="180"/>
      <c r="E188" s="596"/>
      <c r="F188" s="180"/>
      <c r="G188" s="180">
        <v>11</v>
      </c>
      <c r="H188" s="427" t="s">
        <v>738</v>
      </c>
      <c r="I188" s="350" t="s">
        <v>698</v>
      </c>
      <c r="J188" s="548" t="s">
        <v>833</v>
      </c>
      <c r="K188" s="555" t="s">
        <v>847</v>
      </c>
      <c r="L188" s="555" t="str">
        <f>+L187</f>
        <v>Documento expedido</v>
      </c>
      <c r="M188" s="180">
        <v>1</v>
      </c>
      <c r="N188" s="433" t="s">
        <v>69</v>
      </c>
      <c r="O188" s="433" t="str">
        <f>IF(H188="","",VLOOKUP(H188,'[1]Procedimientos Publicar'!$C$6:$E$85,3,FALSE))</f>
        <v>SUB GERENCIA COMERCIAL</v>
      </c>
      <c r="P188" s="433" t="s">
        <v>368</v>
      </c>
      <c r="Q188" s="180"/>
      <c r="R188" s="180"/>
      <c r="S188" s="180"/>
      <c r="T188" s="181">
        <v>1</v>
      </c>
      <c r="U188" s="180"/>
      <c r="V188" s="182">
        <v>43648</v>
      </c>
      <c r="W188" s="182">
        <v>43707</v>
      </c>
      <c r="X188" s="182">
        <v>43830</v>
      </c>
      <c r="Y188" s="357" t="s">
        <v>686</v>
      </c>
      <c r="Z188" s="180">
        <v>1</v>
      </c>
      <c r="AA188" s="185">
        <f t="shared" si="57"/>
        <v>1</v>
      </c>
      <c r="AB188" s="186">
        <f t="shared" si="60"/>
        <v>1</v>
      </c>
      <c r="AC188" s="8" t="str">
        <f t="shared" si="61"/>
        <v>OK</v>
      </c>
      <c r="AF188" s="13" t="str">
        <f t="shared" si="48"/>
        <v>CUMPLIDA</v>
      </c>
      <c r="BG188" s="13" t="str">
        <f t="shared" si="58"/>
        <v>CUMPLIDA</v>
      </c>
      <c r="BI188" s="547" t="str">
        <f t="shared" si="50"/>
        <v>CERRADO</v>
      </c>
    </row>
    <row r="189" spans="1:61" ht="35.1" customHeight="1" x14ac:dyDescent="0.25">
      <c r="A189" s="180"/>
      <c r="B189" s="180"/>
      <c r="C189" s="433" t="s">
        <v>154</v>
      </c>
      <c r="D189" s="180"/>
      <c r="E189" s="596"/>
      <c r="F189" s="180"/>
      <c r="G189" s="180">
        <v>12</v>
      </c>
      <c r="H189" s="427" t="s">
        <v>738</v>
      </c>
      <c r="I189" s="352" t="s">
        <v>667</v>
      </c>
      <c r="J189" s="548" t="str">
        <f>+J188</f>
        <v>Ausencia de documento denominado "Protocolo de seguridad del sorteo" donde se incluyan todas las condiciones y características requeridas incluyendo lo relacionado con las camaras.</v>
      </c>
      <c r="K189" s="555" t="s">
        <v>848</v>
      </c>
      <c r="L189" s="555" t="s">
        <v>860</v>
      </c>
      <c r="M189" s="180">
        <v>1</v>
      </c>
      <c r="N189" s="433" t="s">
        <v>69</v>
      </c>
      <c r="O189" s="433" t="str">
        <f>IF(H189="","",VLOOKUP(H189,'[1]Procedimientos Publicar'!$C$6:$E$85,3,FALSE))</f>
        <v>SUB GERENCIA COMERCIAL</v>
      </c>
      <c r="P189" s="433" t="s">
        <v>368</v>
      </c>
      <c r="Q189" s="180"/>
      <c r="R189" s="180"/>
      <c r="S189" s="180"/>
      <c r="T189" s="181">
        <v>1</v>
      </c>
      <c r="U189" s="180"/>
      <c r="V189" s="182">
        <v>43770</v>
      </c>
      <c r="W189" s="182">
        <v>43798</v>
      </c>
      <c r="X189" s="182">
        <v>43830</v>
      </c>
      <c r="Y189" s="359" t="s">
        <v>707</v>
      </c>
      <c r="Z189" s="180">
        <v>1</v>
      </c>
      <c r="AA189" s="185">
        <f t="shared" si="57"/>
        <v>1</v>
      </c>
      <c r="AB189" s="186">
        <f t="shared" si="60"/>
        <v>1</v>
      </c>
      <c r="AC189" s="8" t="str">
        <f t="shared" si="61"/>
        <v>OK</v>
      </c>
      <c r="AF189" s="13" t="str">
        <f t="shared" si="48"/>
        <v>CUMPLIDA</v>
      </c>
      <c r="BG189" s="13" t="str">
        <f t="shared" si="58"/>
        <v>CUMPLIDA</v>
      </c>
      <c r="BI189" s="547" t="str">
        <f t="shared" si="50"/>
        <v>CERRADO</v>
      </c>
    </row>
    <row r="190" spans="1:61" ht="35.1" customHeight="1" x14ac:dyDescent="0.25">
      <c r="A190" s="180"/>
      <c r="B190" s="180"/>
      <c r="C190" s="433" t="s">
        <v>154</v>
      </c>
      <c r="D190" s="180"/>
      <c r="E190" s="596"/>
      <c r="F190" s="180"/>
      <c r="G190" s="180">
        <v>13</v>
      </c>
      <c r="H190" s="427" t="s">
        <v>738</v>
      </c>
      <c r="I190" s="350" t="s">
        <v>699</v>
      </c>
      <c r="J190" s="548" t="s">
        <v>834</v>
      </c>
      <c r="K190" s="555" t="s">
        <v>849</v>
      </c>
      <c r="L190" s="555" t="s">
        <v>856</v>
      </c>
      <c r="M190" s="180">
        <v>1</v>
      </c>
      <c r="N190" s="433" t="s">
        <v>69</v>
      </c>
      <c r="O190" s="433" t="str">
        <f>IF(H190="","",VLOOKUP(H190,'[1]Procedimientos Publicar'!$C$6:$E$85,3,FALSE))</f>
        <v>SUB GERENCIA COMERCIAL</v>
      </c>
      <c r="P190" s="433" t="s">
        <v>368</v>
      </c>
      <c r="Q190" s="180"/>
      <c r="R190" s="180"/>
      <c r="S190" s="180"/>
      <c r="T190" s="181">
        <v>1</v>
      </c>
      <c r="U190" s="180"/>
      <c r="V190" s="182">
        <v>43641</v>
      </c>
      <c r="W190" s="182">
        <v>43707</v>
      </c>
      <c r="X190" s="182">
        <v>43830</v>
      </c>
      <c r="Y190" s="358" t="s">
        <v>708</v>
      </c>
      <c r="Z190" s="180">
        <v>1</v>
      </c>
      <c r="AA190" s="185">
        <f t="shared" si="57"/>
        <v>1</v>
      </c>
      <c r="AB190" s="186">
        <f t="shared" si="60"/>
        <v>1</v>
      </c>
      <c r="AC190" s="8" t="str">
        <f t="shared" si="61"/>
        <v>OK</v>
      </c>
      <c r="AF190" s="13" t="str">
        <f t="shared" si="48"/>
        <v>CUMPLIDA</v>
      </c>
      <c r="BG190" s="13" t="str">
        <f t="shared" si="58"/>
        <v>CUMPLIDA</v>
      </c>
      <c r="BI190" s="547" t="str">
        <f t="shared" si="50"/>
        <v>CERRADO</v>
      </c>
    </row>
    <row r="191" spans="1:61" ht="35.1" customHeight="1" x14ac:dyDescent="0.25">
      <c r="A191" s="180"/>
      <c r="B191" s="180"/>
      <c r="C191" s="433" t="s">
        <v>154</v>
      </c>
      <c r="D191" s="180"/>
      <c r="E191" s="596"/>
      <c r="F191" s="180"/>
      <c r="G191" s="180">
        <v>14</v>
      </c>
      <c r="H191" s="427" t="s">
        <v>738</v>
      </c>
      <c r="I191" s="350" t="s">
        <v>700</v>
      </c>
      <c r="J191" s="548" t="s">
        <v>835</v>
      </c>
      <c r="K191" s="554" t="s">
        <v>651</v>
      </c>
      <c r="L191" s="555"/>
      <c r="M191" s="180">
        <v>1</v>
      </c>
      <c r="N191" s="433" t="s">
        <v>69</v>
      </c>
      <c r="O191" s="433" t="str">
        <f>IF(H191="","",VLOOKUP(H191,'[1]Procedimientos Publicar'!$C$6:$E$85,3,FALSE))</f>
        <v>SUB GERENCIA COMERCIAL</v>
      </c>
      <c r="P191" s="433" t="s">
        <v>368</v>
      </c>
      <c r="Q191" s="180"/>
      <c r="R191" s="180"/>
      <c r="S191" s="180"/>
      <c r="T191" s="181">
        <v>1</v>
      </c>
      <c r="U191" s="180"/>
      <c r="V191" s="182">
        <v>43678</v>
      </c>
      <c r="W191" s="182">
        <v>43707</v>
      </c>
      <c r="X191" s="182">
        <v>43830</v>
      </c>
      <c r="Y191" s="359" t="s">
        <v>709</v>
      </c>
      <c r="Z191" s="180">
        <v>1</v>
      </c>
      <c r="AA191" s="185">
        <f t="shared" si="57"/>
        <v>1</v>
      </c>
      <c r="AB191" s="186">
        <f t="shared" si="60"/>
        <v>1</v>
      </c>
      <c r="AC191" s="8" t="str">
        <f t="shared" si="61"/>
        <v>OK</v>
      </c>
      <c r="AF191" s="13" t="str">
        <f t="shared" si="48"/>
        <v>CUMPLIDA</v>
      </c>
      <c r="BG191" s="13" t="str">
        <f t="shared" si="58"/>
        <v>CUMPLIDA</v>
      </c>
      <c r="BI191" s="547" t="str">
        <f t="shared" si="50"/>
        <v>CERRADO</v>
      </c>
    </row>
    <row r="192" spans="1:61" ht="35.1" customHeight="1" x14ac:dyDescent="0.25">
      <c r="A192" s="180"/>
      <c r="B192" s="180"/>
      <c r="C192" s="433" t="s">
        <v>154</v>
      </c>
      <c r="D192" s="180"/>
      <c r="E192" s="596"/>
      <c r="F192" s="180"/>
      <c r="G192" s="180">
        <v>15</v>
      </c>
      <c r="H192" s="427" t="s">
        <v>738</v>
      </c>
      <c r="I192" s="350" t="s">
        <v>701</v>
      </c>
      <c r="J192" s="548" t="s">
        <v>836</v>
      </c>
      <c r="K192" s="555" t="s">
        <v>850</v>
      </c>
      <c r="L192" s="555" t="s">
        <v>856</v>
      </c>
      <c r="M192" s="180">
        <v>1</v>
      </c>
      <c r="N192" s="433" t="s">
        <v>69</v>
      </c>
      <c r="O192" s="433" t="str">
        <f>IF(H192="","",VLOOKUP(H192,'[1]Procedimientos Publicar'!$C$6:$E$85,3,FALSE))</f>
        <v>SUB GERENCIA COMERCIAL</v>
      </c>
      <c r="P192" s="433" t="s">
        <v>368</v>
      </c>
      <c r="Q192" s="180"/>
      <c r="R192" s="180"/>
      <c r="S192" s="180"/>
      <c r="T192" s="181">
        <v>1</v>
      </c>
      <c r="U192" s="180"/>
      <c r="V192" s="182">
        <v>43641</v>
      </c>
      <c r="W192" s="182">
        <v>43707</v>
      </c>
      <c r="X192" s="182">
        <v>43830</v>
      </c>
      <c r="Y192" s="357" t="s">
        <v>687</v>
      </c>
      <c r="Z192" s="180">
        <v>1</v>
      </c>
      <c r="AA192" s="185">
        <f t="shared" si="57"/>
        <v>1</v>
      </c>
      <c r="AB192" s="186">
        <f t="shared" si="60"/>
        <v>1</v>
      </c>
      <c r="AC192" s="8" t="str">
        <f t="shared" si="61"/>
        <v>OK</v>
      </c>
      <c r="AF192" s="13" t="str">
        <f t="shared" si="48"/>
        <v>CUMPLIDA</v>
      </c>
      <c r="BG192" s="13" t="str">
        <f t="shared" si="58"/>
        <v>CUMPLIDA</v>
      </c>
      <c r="BI192" s="547" t="str">
        <f t="shared" si="50"/>
        <v>CERRADO</v>
      </c>
    </row>
    <row r="193" spans="1:61" ht="35.1" customHeight="1" x14ac:dyDescent="0.25">
      <c r="A193" s="180"/>
      <c r="B193" s="180"/>
      <c r="C193" s="433" t="s">
        <v>154</v>
      </c>
      <c r="D193" s="180"/>
      <c r="E193" s="596"/>
      <c r="F193" s="180"/>
      <c r="G193" s="180">
        <v>16</v>
      </c>
      <c r="H193" s="427" t="s">
        <v>738</v>
      </c>
      <c r="I193" s="350" t="s">
        <v>702</v>
      </c>
      <c r="J193" s="548" t="s">
        <v>837</v>
      </c>
      <c r="K193" s="555" t="s">
        <v>851</v>
      </c>
      <c r="L193" s="555" t="s">
        <v>860</v>
      </c>
      <c r="M193" s="180">
        <v>1</v>
      </c>
      <c r="N193" s="433" t="s">
        <v>69</v>
      </c>
      <c r="O193" s="433" t="str">
        <f>IF(H193="","",VLOOKUP(H193,'[1]Procedimientos Publicar'!$C$6:$E$85,3,FALSE))</f>
        <v>SUB GERENCIA COMERCIAL</v>
      </c>
      <c r="P193" s="433" t="s">
        <v>368</v>
      </c>
      <c r="Q193" s="180"/>
      <c r="R193" s="180"/>
      <c r="S193" s="180"/>
      <c r="T193" s="181">
        <v>1</v>
      </c>
      <c r="U193" s="180"/>
      <c r="V193" s="182">
        <v>43692</v>
      </c>
      <c r="W193" s="182">
        <v>43769</v>
      </c>
      <c r="X193" s="182">
        <v>43830</v>
      </c>
      <c r="Y193" s="357" t="s">
        <v>710</v>
      </c>
      <c r="Z193" s="180">
        <v>1</v>
      </c>
      <c r="AA193" s="185">
        <f t="shared" si="57"/>
        <v>1</v>
      </c>
      <c r="AB193" s="186">
        <f t="shared" si="60"/>
        <v>1</v>
      </c>
      <c r="AC193" s="8" t="str">
        <f t="shared" si="61"/>
        <v>OK</v>
      </c>
      <c r="AF193" s="13" t="str">
        <f t="shared" si="48"/>
        <v>CUMPLIDA</v>
      </c>
      <c r="BG193" s="13" t="str">
        <f t="shared" ref="BG193:BG194" si="62">IF(AB193=100%,"CUMPLIDA","INCUMPLIDA")</f>
        <v>CUMPLIDA</v>
      </c>
      <c r="BI193" s="547" t="str">
        <f t="shared" si="50"/>
        <v>CERRADO</v>
      </c>
    </row>
    <row r="194" spans="1:61" ht="35.1" customHeight="1" x14ac:dyDescent="0.25">
      <c r="A194" s="180"/>
      <c r="B194" s="180"/>
      <c r="C194" s="433" t="s">
        <v>154</v>
      </c>
      <c r="D194" s="180"/>
      <c r="E194" s="596"/>
      <c r="F194" s="180"/>
      <c r="G194" s="180">
        <v>17</v>
      </c>
      <c r="H194" s="427" t="s">
        <v>738</v>
      </c>
      <c r="I194" s="350" t="s">
        <v>703</v>
      </c>
      <c r="J194" s="548" t="s">
        <v>838</v>
      </c>
      <c r="K194" s="555" t="s">
        <v>852</v>
      </c>
      <c r="L194" s="555" t="s">
        <v>494</v>
      </c>
      <c r="M194" s="180">
        <v>1</v>
      </c>
      <c r="N194" s="433" t="s">
        <v>69</v>
      </c>
      <c r="O194" s="433" t="str">
        <f>IF(H194="","",VLOOKUP(H194,'[1]Procedimientos Publicar'!$C$6:$E$85,3,FALSE))</f>
        <v>SUB GERENCIA COMERCIAL</v>
      </c>
      <c r="P194" s="433" t="s">
        <v>368</v>
      </c>
      <c r="Q194" s="180"/>
      <c r="R194" s="180"/>
      <c r="S194" s="180"/>
      <c r="T194" s="181">
        <v>1</v>
      </c>
      <c r="U194" s="180"/>
      <c r="V194" s="182">
        <v>43671</v>
      </c>
      <c r="W194" s="182">
        <v>43702</v>
      </c>
      <c r="X194" s="182">
        <v>43830</v>
      </c>
      <c r="Y194" s="357" t="s">
        <v>711</v>
      </c>
      <c r="Z194" s="180">
        <v>1</v>
      </c>
      <c r="AA194" s="185">
        <f t="shared" si="57"/>
        <v>1</v>
      </c>
      <c r="AB194" s="186">
        <f t="shared" si="60"/>
        <v>1</v>
      </c>
      <c r="AC194" s="8" t="str">
        <f t="shared" si="61"/>
        <v>OK</v>
      </c>
      <c r="AF194" s="13" t="str">
        <f t="shared" si="48"/>
        <v>CUMPLIDA</v>
      </c>
      <c r="BG194" s="13" t="str">
        <f t="shared" si="62"/>
        <v>CUMPLIDA</v>
      </c>
      <c r="BI194" s="547" t="str">
        <f t="shared" si="50"/>
        <v>CERRADO</v>
      </c>
    </row>
  </sheetData>
  <autoFilter ref="A3:CX194" xr:uid="{00000000-0009-0000-0000-000000000000}"/>
  <mergeCells count="93">
    <mergeCell ref="AY1:BG1"/>
    <mergeCell ref="G119:G121"/>
    <mergeCell ref="G122:G126"/>
    <mergeCell ref="E150:E157"/>
    <mergeCell ref="E158:E177"/>
    <mergeCell ref="E111:E115"/>
    <mergeCell ref="E116:E118"/>
    <mergeCell ref="E119:E129"/>
    <mergeCell ref="E79:E80"/>
    <mergeCell ref="E81:E82"/>
    <mergeCell ref="E83:E97"/>
    <mergeCell ref="E98:E102"/>
    <mergeCell ref="E103:E110"/>
    <mergeCell ref="E49:E51"/>
    <mergeCell ref="E52:E56"/>
    <mergeCell ref="E57:E66"/>
    <mergeCell ref="E178:E194"/>
    <mergeCell ref="E141:E149"/>
    <mergeCell ref="G151:G153"/>
    <mergeCell ref="E130:E131"/>
    <mergeCell ref="E132:E134"/>
    <mergeCell ref="E135:E137"/>
    <mergeCell ref="E138:E140"/>
    <mergeCell ref="E67:E70"/>
    <mergeCell ref="E71:E78"/>
    <mergeCell ref="E5:E21"/>
    <mergeCell ref="E22:E27"/>
    <mergeCell ref="E28:E42"/>
    <mergeCell ref="E43:E45"/>
    <mergeCell ref="E46:E48"/>
    <mergeCell ref="AP1:AW1"/>
    <mergeCell ref="AP2:AP3"/>
    <mergeCell ref="AQ2:AQ3"/>
    <mergeCell ref="AR2:AR3"/>
    <mergeCell ref="AS2:AS3"/>
    <mergeCell ref="AT2:AT3"/>
    <mergeCell ref="AU2:AU3"/>
    <mergeCell ref="AV2:AV3"/>
    <mergeCell ref="AW2:AW3"/>
    <mergeCell ref="N2:N3"/>
    <mergeCell ref="O2:O3"/>
    <mergeCell ref="P2:P3"/>
    <mergeCell ref="Q2:Q3"/>
    <mergeCell ref="W2:W3"/>
    <mergeCell ref="AK2:AK3"/>
    <mergeCell ref="BE2:BE3"/>
    <mergeCell ref="AZ2:AZ3"/>
    <mergeCell ref="AL2:AL3"/>
    <mergeCell ref="AM2:AM3"/>
    <mergeCell ref="AN2:AN3"/>
    <mergeCell ref="AY2:AY3"/>
    <mergeCell ref="BK2:BK4"/>
    <mergeCell ref="BG2:BG3"/>
    <mergeCell ref="BH2:BH3"/>
    <mergeCell ref="BI2:BI3"/>
    <mergeCell ref="BJ2:BJ3"/>
    <mergeCell ref="BF2:BF3"/>
    <mergeCell ref="BB2:BB3"/>
    <mergeCell ref="BC2:BC3"/>
    <mergeCell ref="BD2:BD3"/>
    <mergeCell ref="BA2:BA3"/>
    <mergeCell ref="AG1:AN1"/>
    <mergeCell ref="R2:R3"/>
    <mergeCell ref="S2:S3"/>
    <mergeCell ref="T2:T3"/>
    <mergeCell ref="U2:U3"/>
    <mergeCell ref="V2:V3"/>
    <mergeCell ref="X2:X3"/>
    <mergeCell ref="Y2:Y3"/>
    <mergeCell ref="Z2:Z3"/>
    <mergeCell ref="AI2:AI3"/>
    <mergeCell ref="AJ2:AJ3"/>
    <mergeCell ref="AD2:AD3"/>
    <mergeCell ref="AE2:AE3"/>
    <mergeCell ref="AG2:AG3"/>
    <mergeCell ref="AH2:AH3"/>
    <mergeCell ref="AC2:AC3"/>
    <mergeCell ref="J1:W1"/>
    <mergeCell ref="X1:AE1"/>
    <mergeCell ref="F2:F3"/>
    <mergeCell ref="G2:G3"/>
    <mergeCell ref="H2:H3"/>
    <mergeCell ref="I2:I3"/>
    <mergeCell ref="A1:I1"/>
    <mergeCell ref="A2:A3"/>
    <mergeCell ref="B2:B3"/>
    <mergeCell ref="C2:C3"/>
    <mergeCell ref="D2:D3"/>
    <mergeCell ref="E2:E3"/>
    <mergeCell ref="AA2:AA3"/>
    <mergeCell ref="AB2:AB3"/>
    <mergeCell ref="J2:J3"/>
    <mergeCell ref="K2:M2"/>
  </mergeCells>
  <conditionalFormatting sqref="AL5:AL6 AU5:AU6 BD5:BD6 AC5:AC45 AC49:AC194">
    <cfRule type="containsText" dxfId="503" priority="315" stopIfTrue="1" operator="containsText" text="EN TERMINO">
      <formula>NOT(ISERROR(SEARCH("EN TERMINO",AC5)))</formula>
    </cfRule>
    <cfRule type="containsText" priority="316" operator="containsText" text="AMARILLO">
      <formula>NOT(ISERROR(SEARCH("AMARILLO",AC5)))</formula>
    </cfRule>
    <cfRule type="containsText" dxfId="502" priority="317" stopIfTrue="1" operator="containsText" text="ALERTA">
      <formula>NOT(ISERROR(SEARCH("ALERTA",AC5)))</formula>
    </cfRule>
    <cfRule type="containsText" dxfId="501" priority="318" stopIfTrue="1" operator="containsText" text="OK">
      <formula>NOT(ISERROR(SEARCH("OK",AC5)))</formula>
    </cfRule>
  </conditionalFormatting>
  <conditionalFormatting sqref="BG5:BG45 AF62:BF62 AF59:AF194 BG49:BG194">
    <cfRule type="containsText" dxfId="500" priority="312" operator="containsText" text="Cumplida">
      <formula>NOT(ISERROR(SEARCH("Cumplida",AF5)))</formula>
    </cfRule>
    <cfRule type="containsText" dxfId="499" priority="313" operator="containsText" text="Pendiente">
      <formula>NOT(ISERROR(SEARCH("Pendiente",AF5)))</formula>
    </cfRule>
    <cfRule type="containsText" dxfId="498" priority="314" operator="containsText" text="Cumplida">
      <formula>NOT(ISERROR(SEARCH("Cumplida",AF5)))</formula>
    </cfRule>
  </conditionalFormatting>
  <conditionalFormatting sqref="BG5:BG45 AF62:BF62 AF5:AF45 AF49:AF194 BG49:BG194">
    <cfRule type="containsText" dxfId="497" priority="310" stopIfTrue="1" operator="containsText" text="CUMPLIDA">
      <formula>NOT(ISERROR(SEARCH("CUMPLIDA",AF5)))</formula>
    </cfRule>
  </conditionalFormatting>
  <conditionalFormatting sqref="BD5:BD6">
    <cfRule type="dataBar" priority="183">
      <dataBar>
        <cfvo type="min"/>
        <cfvo type="max"/>
        <color rgb="FF638EC6"/>
      </dataBar>
    </cfRule>
  </conditionalFormatting>
  <conditionalFormatting sqref="BG5:BG45 AF62:BF62 AF5:AF45 AF49:AF194 BG49:BG194">
    <cfRule type="containsText" dxfId="496" priority="73" stopIfTrue="1" operator="containsText" text="INCUMPLIDA">
      <formula>NOT(ISERROR(SEARCH("INCUMPLIDA",AF5)))</formula>
    </cfRule>
  </conditionalFormatting>
  <conditionalFormatting sqref="AU5:AU6">
    <cfRule type="dataBar" priority="345">
      <dataBar>
        <cfvo type="min"/>
        <cfvo type="max"/>
        <color rgb="FF638EC6"/>
      </dataBar>
    </cfRule>
  </conditionalFormatting>
  <conditionalFormatting sqref="AF28:AF45 AF49:AF194">
    <cfRule type="containsText" dxfId="495" priority="42" operator="containsText" text="PENDIENTE">
      <formula>NOT(ISERROR(SEARCH("PENDIENTE",AF28)))</formula>
    </cfRule>
  </conditionalFormatting>
  <conditionalFormatting sqref="AF5:AF45 AF49:AF194">
    <cfRule type="containsText" dxfId="494" priority="33" stopIfTrue="1" operator="containsText" text="PENDIENTE">
      <formula>NOT(ISERROR(SEARCH("PENDIENTE",AF5)))</formula>
    </cfRule>
  </conditionalFormatting>
  <conditionalFormatting sqref="BI5:BI45 BI49:BI194">
    <cfRule type="containsText" dxfId="493" priority="30" operator="containsText" text="cerrada">
      <formula>NOT(ISERROR(SEARCH("cerrada",BI5)))</formula>
    </cfRule>
    <cfRule type="containsText" dxfId="492" priority="31" operator="containsText" text="cerrado">
      <formula>NOT(ISERROR(SEARCH("cerrado",BI5)))</formula>
    </cfRule>
    <cfRule type="containsText" dxfId="491" priority="32" operator="containsText" text="Abierto">
      <formula>NOT(ISERROR(SEARCH("Abierto",BI5)))</formula>
    </cfRule>
  </conditionalFormatting>
  <conditionalFormatting sqref="BI5:BI45 BI49:BI194">
    <cfRule type="containsText" dxfId="490" priority="27" operator="containsText" text="cerrada">
      <formula>NOT(ISERROR(SEARCH("cerrada",BI5)))</formula>
    </cfRule>
    <cfRule type="containsText" dxfId="489" priority="28" operator="containsText" text="cerrado">
      <formula>NOT(ISERROR(SEARCH("cerrado",BI5)))</formula>
    </cfRule>
    <cfRule type="containsText" dxfId="488" priority="29" operator="containsText" text="Abierto">
      <formula>NOT(ISERROR(SEARCH("Abierto",BI5)))</formula>
    </cfRule>
  </conditionalFormatting>
  <conditionalFormatting sqref="AC46:AC48">
    <cfRule type="containsText" dxfId="487" priority="23" stopIfTrue="1" operator="containsText" text="EN TERMINO">
      <formula>NOT(ISERROR(SEARCH("EN TERMINO",AC46)))</formula>
    </cfRule>
    <cfRule type="containsText" priority="24" operator="containsText" text="AMARILLO">
      <formula>NOT(ISERROR(SEARCH("AMARILLO",AC46)))</formula>
    </cfRule>
    <cfRule type="containsText" dxfId="486" priority="25" stopIfTrue="1" operator="containsText" text="ALERTA">
      <formula>NOT(ISERROR(SEARCH("ALERTA",AC46)))</formula>
    </cfRule>
    <cfRule type="containsText" dxfId="485" priority="26" stopIfTrue="1" operator="containsText" text="OK">
      <formula>NOT(ISERROR(SEARCH("OK",AC46)))</formula>
    </cfRule>
  </conditionalFormatting>
  <conditionalFormatting sqref="BG46:BG48">
    <cfRule type="containsText" dxfId="484" priority="20" operator="containsText" text="Cumplida">
      <formula>NOT(ISERROR(SEARCH("Cumplida",BG46)))</formula>
    </cfRule>
    <cfRule type="containsText" dxfId="483" priority="21" operator="containsText" text="Pendiente">
      <formula>NOT(ISERROR(SEARCH("Pendiente",BG46)))</formula>
    </cfRule>
    <cfRule type="containsText" dxfId="482" priority="22" operator="containsText" text="Cumplida">
      <formula>NOT(ISERROR(SEARCH("Cumplida",BG46)))</formula>
    </cfRule>
  </conditionalFormatting>
  <conditionalFormatting sqref="BG46:BG48 AF46:AF48">
    <cfRule type="containsText" dxfId="481" priority="19" stopIfTrue="1" operator="containsText" text="CUMPLIDA">
      <formula>NOT(ISERROR(SEARCH("CUMPLIDA",AF46)))</formula>
    </cfRule>
  </conditionalFormatting>
  <conditionalFormatting sqref="BG46:BG48 AF46:AF48">
    <cfRule type="containsText" dxfId="480" priority="18" stopIfTrue="1" operator="containsText" text="INCUMPLIDA">
      <formula>NOT(ISERROR(SEARCH("INCUMPLIDA",AF46)))</formula>
    </cfRule>
  </conditionalFormatting>
  <conditionalFormatting sqref="AC46:AC48">
    <cfRule type="containsText" dxfId="479" priority="14" stopIfTrue="1" operator="containsText" text="EN TERMINO">
      <formula>NOT(ISERROR(SEARCH("EN TERMINO",AC46)))</formula>
    </cfRule>
    <cfRule type="containsText" priority="15" operator="containsText" text="AMARILLO">
      <formula>NOT(ISERROR(SEARCH("AMARILLO",AC46)))</formula>
    </cfRule>
    <cfRule type="containsText" dxfId="478" priority="16" stopIfTrue="1" operator="containsText" text="ALERTA">
      <formula>NOT(ISERROR(SEARCH("ALERTA",AC46)))</formula>
    </cfRule>
    <cfRule type="containsText" dxfId="477" priority="17" stopIfTrue="1" operator="containsText" text="OK">
      <formula>NOT(ISERROR(SEARCH("OK",AC46)))</formula>
    </cfRule>
  </conditionalFormatting>
  <conditionalFormatting sqref="BG46:BG48">
    <cfRule type="containsText" dxfId="476" priority="11" operator="containsText" text="Cumplida">
      <formula>NOT(ISERROR(SEARCH("Cumplida",BG46)))</formula>
    </cfRule>
    <cfRule type="containsText" dxfId="475" priority="12" operator="containsText" text="Pendiente">
      <formula>NOT(ISERROR(SEARCH("Pendiente",BG46)))</formula>
    </cfRule>
    <cfRule type="containsText" dxfId="474" priority="13" operator="containsText" text="Cumplida">
      <formula>NOT(ISERROR(SEARCH("Cumplida",BG46)))</formula>
    </cfRule>
  </conditionalFormatting>
  <conditionalFormatting sqref="BG46:BG48 AF46:AF48">
    <cfRule type="containsText" dxfId="473" priority="10" stopIfTrue="1" operator="containsText" text="CUMPLIDA">
      <formula>NOT(ISERROR(SEARCH("CUMPLIDA",AF46)))</formula>
    </cfRule>
  </conditionalFormatting>
  <conditionalFormatting sqref="BG46:BG48 AF46:AF48">
    <cfRule type="containsText" dxfId="472" priority="9" stopIfTrue="1" operator="containsText" text="INCUMPLIDA">
      <formula>NOT(ISERROR(SEARCH("INCUMPLIDA",AF46)))</formula>
    </cfRule>
  </conditionalFormatting>
  <conditionalFormatting sqref="AF46:AF48">
    <cfRule type="containsText" dxfId="471" priority="8" operator="containsText" text="PENDIENTE">
      <formula>NOT(ISERROR(SEARCH("PENDIENTE",AF46)))</formula>
    </cfRule>
  </conditionalFormatting>
  <conditionalFormatting sqref="AF46:AF48">
    <cfRule type="containsText" dxfId="470" priority="7" stopIfTrue="1" operator="containsText" text="PENDIENTE">
      <formula>NOT(ISERROR(SEARCH("PENDIENTE",AF46)))</formula>
    </cfRule>
  </conditionalFormatting>
  <conditionalFormatting sqref="BI46:BI48">
    <cfRule type="containsText" dxfId="469" priority="4" operator="containsText" text="cerrada">
      <formula>NOT(ISERROR(SEARCH("cerrada",BI46)))</formula>
    </cfRule>
    <cfRule type="containsText" dxfId="468" priority="5" operator="containsText" text="cerrado">
      <formula>NOT(ISERROR(SEARCH("cerrado",BI46)))</formula>
    </cfRule>
    <cfRule type="containsText" dxfId="467" priority="6" operator="containsText" text="Abierto">
      <formula>NOT(ISERROR(SEARCH("Abierto",BI46)))</formula>
    </cfRule>
  </conditionalFormatting>
  <conditionalFormatting sqref="BI46:BI48">
    <cfRule type="containsText" dxfId="466" priority="1" operator="containsText" text="cerrada">
      <formula>NOT(ISERROR(SEARCH("cerrada",BI46)))</formula>
    </cfRule>
    <cfRule type="containsText" dxfId="465" priority="2" operator="containsText" text="cerrado">
      <formula>NOT(ISERROR(SEARCH("cerrado",BI46)))</formula>
    </cfRule>
    <cfRule type="containsText" dxfId="464" priority="3" operator="containsText" text="Abierto">
      <formula>NOT(ISERROR(SEARCH("Abierto",BI46)))</formula>
    </cfRule>
  </conditionalFormatting>
  <dataValidations count="12">
    <dataValidation type="list" allowBlank="1" showInputMessage="1" showErrorMessage="1" sqref="H52:H56 H111:H129 P98:P99 H83:H102 P103:P115 P91 P56:P75 P130:P149 P158:P194 P78:P87 H150:H157 H71:H80 P5:P54" xr:uid="{00000000-0002-0000-00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4 W59:W65 AD28:AD36" xr:uid="{00000000-0002-0000-0000-000001000000}">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32:I140 I22:I42 I49:I51 I57:I66 I68:I78 I80" xr:uid="{00000000-0002-0000-0000-000002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30:K133 S64:S66 S42 S35:S36 S29 J34 S57:S62 S22:S25 S49 U74 L64 L62 K22:K30 K64:K66 K42 K35:K36 K57:K62 K49 K74" xr:uid="{00000000-0002-0000-0000-000003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30:I131" xr:uid="{00000000-0002-0000-0000-000004000000}">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J22:J33 J35:J42 J49:J50 S50 J57:J58 J60:J70 S63 K50 K63" xr:uid="{00000000-0002-0000-0000-000005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L22:L27 S37:S41 S30:S34 S26:S28 L66 L59 L62 K37:K41 K31:K34" xr:uid="{00000000-0002-0000-0000-000006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22:M42 M57 M59:M66 M72" xr:uid="{00000000-0002-0000-0000-000007000000}">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22:W42 W57" xr:uid="{00000000-0002-0000-0000-000008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22:V42 W49 W66 V58:W58 V57 V59:V66" xr:uid="{00000000-0002-0000-0000-000009000000}">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L28:L42 V49 L57:L58 L60:L61 L63 L65 M73" xr:uid="{00000000-0002-0000-0000-00000A000000}">
      <formula1>0</formula1>
      <formula2>390</formula2>
    </dataValidation>
    <dataValidation type="list" allowBlank="1" showInputMessage="1" showErrorMessage="1" sqref="N5:N194" xr:uid="{00000000-0002-0000-0000-00000B000000}">
      <formula1>"Correctiva, Preventiva, Acción de mejora"</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K189"/>
  <sheetViews>
    <sheetView zoomScale="64" zoomScaleNormal="64" workbookViewId="0">
      <pane xSplit="11" ySplit="4" topLeftCell="L5" activePane="bottomRight" state="frozen"/>
      <selection pane="topRight" activeCell="L1" sqref="L1"/>
      <selection pane="bottomLeft" activeCell="A5" sqref="A5"/>
      <selection pane="bottomRight" activeCell="BK8" sqref="BK8"/>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58" width="11.42578125" style="1" hidden="1" customWidth="1" outlineLevel="1"/>
    <col min="59" max="59" width="0" style="1" hidden="1" customWidth="1" outlineLevel="1"/>
    <col min="60" max="60" width="11.42578125" style="1" collapsed="1"/>
    <col min="61" max="16384" width="11.42578125" style="1"/>
  </cols>
  <sheetData>
    <row r="1" spans="1:63" ht="15" customHeight="1" x14ac:dyDescent="0.25">
      <c r="A1" s="587" t="s">
        <v>0</v>
      </c>
      <c r="B1" s="587"/>
      <c r="C1" s="587"/>
      <c r="D1" s="587"/>
      <c r="E1" s="587"/>
      <c r="F1" s="587"/>
      <c r="G1" s="587"/>
      <c r="H1" s="587"/>
      <c r="I1" s="587"/>
      <c r="J1" s="584" t="s">
        <v>1</v>
      </c>
      <c r="K1" s="584"/>
      <c r="L1" s="584"/>
      <c r="M1" s="584"/>
      <c r="N1" s="584"/>
      <c r="O1" s="584"/>
      <c r="P1" s="584"/>
      <c r="Q1" s="584"/>
      <c r="R1" s="584"/>
      <c r="S1" s="584"/>
      <c r="T1" s="584"/>
      <c r="U1" s="584"/>
      <c r="V1" s="584"/>
      <c r="W1" s="584"/>
      <c r="X1" s="585" t="s">
        <v>876</v>
      </c>
      <c r="Y1" s="585"/>
      <c r="Z1" s="585"/>
      <c r="AA1" s="585"/>
      <c r="AB1" s="585"/>
      <c r="AC1" s="585"/>
      <c r="AD1" s="585"/>
      <c r="AE1" s="585"/>
      <c r="AF1" s="455"/>
      <c r="AG1" s="590" t="s">
        <v>716</v>
      </c>
      <c r="AH1" s="590"/>
      <c r="AI1" s="590"/>
      <c r="AJ1" s="590"/>
      <c r="AK1" s="590"/>
      <c r="AL1" s="590"/>
      <c r="AM1" s="590"/>
      <c r="AN1" s="590"/>
      <c r="AO1" s="456"/>
      <c r="AP1" s="594" t="s">
        <v>717</v>
      </c>
      <c r="AQ1" s="594"/>
      <c r="AR1" s="594"/>
      <c r="AS1" s="594"/>
      <c r="AT1" s="594"/>
      <c r="AU1" s="594"/>
      <c r="AV1" s="594"/>
      <c r="AW1" s="594"/>
      <c r="AX1" s="461"/>
      <c r="AY1" s="608" t="s">
        <v>718</v>
      </c>
      <c r="AZ1" s="608"/>
      <c r="BA1" s="608"/>
      <c r="BB1" s="608"/>
      <c r="BC1" s="608"/>
      <c r="BD1" s="608"/>
      <c r="BE1" s="608"/>
      <c r="BF1" s="608"/>
      <c r="BG1" s="641" t="s">
        <v>2</v>
      </c>
      <c r="BH1" s="641"/>
      <c r="BI1" s="641"/>
      <c r="BJ1" s="641"/>
      <c r="BK1" s="641"/>
    </row>
    <row r="2" spans="1:63" ht="15" customHeight="1" x14ac:dyDescent="0.25">
      <c r="A2" s="586" t="s">
        <v>3</v>
      </c>
      <c r="B2" s="586" t="s">
        <v>4</v>
      </c>
      <c r="C2" s="586" t="s">
        <v>5</v>
      </c>
      <c r="D2" s="586" t="s">
        <v>6</v>
      </c>
      <c r="E2" s="586" t="s">
        <v>7</v>
      </c>
      <c r="F2" s="586" t="s">
        <v>8</v>
      </c>
      <c r="G2" s="586" t="s">
        <v>9</v>
      </c>
      <c r="H2" s="586" t="s">
        <v>10</v>
      </c>
      <c r="I2" s="586" t="s">
        <v>11</v>
      </c>
      <c r="J2" s="589" t="s">
        <v>12</v>
      </c>
      <c r="K2" s="584" t="s">
        <v>13</v>
      </c>
      <c r="L2" s="584"/>
      <c r="M2" s="584"/>
      <c r="N2" s="589" t="s">
        <v>14</v>
      </c>
      <c r="O2" s="589" t="s">
        <v>15</v>
      </c>
      <c r="P2" s="589" t="s">
        <v>16</v>
      </c>
      <c r="Q2" s="589" t="s">
        <v>17</v>
      </c>
      <c r="R2" s="589" t="s">
        <v>18</v>
      </c>
      <c r="S2" s="589" t="s">
        <v>19</v>
      </c>
      <c r="T2" s="589" t="s">
        <v>20</v>
      </c>
      <c r="U2" s="589" t="s">
        <v>21</v>
      </c>
      <c r="V2" s="589" t="s">
        <v>22</v>
      </c>
      <c r="W2" s="589" t="s">
        <v>23</v>
      </c>
      <c r="X2" s="588" t="s">
        <v>77</v>
      </c>
      <c r="Y2" s="588" t="s">
        <v>24</v>
      </c>
      <c r="Z2" s="588" t="s">
        <v>25</v>
      </c>
      <c r="AA2" s="588" t="s">
        <v>26</v>
      </c>
      <c r="AB2" s="588" t="s">
        <v>73</v>
      </c>
      <c r="AC2" s="588" t="s">
        <v>27</v>
      </c>
      <c r="AD2" s="588" t="s">
        <v>28</v>
      </c>
      <c r="AE2" s="588" t="s">
        <v>29</v>
      </c>
      <c r="AF2" s="457"/>
      <c r="AG2" s="591" t="s">
        <v>30</v>
      </c>
      <c r="AH2" s="591" t="s">
        <v>31</v>
      </c>
      <c r="AI2" s="591" t="s">
        <v>32</v>
      </c>
      <c r="AJ2" s="591" t="s">
        <v>33</v>
      </c>
      <c r="AK2" s="591" t="s">
        <v>74</v>
      </c>
      <c r="AL2" s="591" t="s">
        <v>34</v>
      </c>
      <c r="AM2" s="591" t="s">
        <v>35</v>
      </c>
      <c r="AN2" s="591" t="s">
        <v>36</v>
      </c>
      <c r="AO2" s="458"/>
      <c r="AP2" s="595" t="s">
        <v>37</v>
      </c>
      <c r="AQ2" s="595" t="s">
        <v>38</v>
      </c>
      <c r="AR2" s="595" t="s">
        <v>39</v>
      </c>
      <c r="AS2" s="595" t="s">
        <v>40</v>
      </c>
      <c r="AT2" s="595" t="s">
        <v>75</v>
      </c>
      <c r="AU2" s="595" t="s">
        <v>41</v>
      </c>
      <c r="AV2" s="595" t="s">
        <v>42</v>
      </c>
      <c r="AW2" s="595" t="s">
        <v>43</v>
      </c>
      <c r="AX2" s="462"/>
      <c r="AY2" s="586" t="s">
        <v>37</v>
      </c>
      <c r="AZ2" s="586" t="s">
        <v>38</v>
      </c>
      <c r="BA2" s="586" t="s">
        <v>39</v>
      </c>
      <c r="BB2" s="586" t="s">
        <v>40</v>
      </c>
      <c r="BC2" s="586" t="s">
        <v>76</v>
      </c>
      <c r="BD2" s="586" t="s">
        <v>41</v>
      </c>
      <c r="BE2" s="586" t="s">
        <v>42</v>
      </c>
      <c r="BF2" s="586" t="s">
        <v>43</v>
      </c>
      <c r="BG2" s="593" t="s">
        <v>44</v>
      </c>
      <c r="BH2" s="593" t="s">
        <v>877</v>
      </c>
      <c r="BI2" s="593" t="s">
        <v>46</v>
      </c>
      <c r="BJ2" s="593" t="s">
        <v>47</v>
      </c>
      <c r="BK2" s="592" t="s">
        <v>48</v>
      </c>
    </row>
    <row r="3" spans="1:63" ht="66" customHeight="1" x14ac:dyDescent="0.25">
      <c r="A3" s="586"/>
      <c r="B3" s="586"/>
      <c r="C3" s="586"/>
      <c r="D3" s="586"/>
      <c r="E3" s="586"/>
      <c r="F3" s="586"/>
      <c r="G3" s="586"/>
      <c r="H3" s="586"/>
      <c r="I3" s="586"/>
      <c r="J3" s="589"/>
      <c r="K3" s="454" t="s">
        <v>49</v>
      </c>
      <c r="L3" s="454" t="s">
        <v>70</v>
      </c>
      <c r="M3" s="454" t="s">
        <v>71</v>
      </c>
      <c r="N3" s="589"/>
      <c r="O3" s="589"/>
      <c r="P3" s="589"/>
      <c r="Q3" s="589"/>
      <c r="R3" s="589"/>
      <c r="S3" s="589"/>
      <c r="T3" s="589"/>
      <c r="U3" s="589"/>
      <c r="V3" s="589"/>
      <c r="W3" s="589"/>
      <c r="X3" s="588"/>
      <c r="Y3" s="588"/>
      <c r="Z3" s="588"/>
      <c r="AA3" s="588"/>
      <c r="AB3" s="588"/>
      <c r="AC3" s="588"/>
      <c r="AD3" s="588"/>
      <c r="AE3" s="588"/>
      <c r="AF3" s="457" t="s">
        <v>44</v>
      </c>
      <c r="AG3" s="591"/>
      <c r="AH3" s="591"/>
      <c r="AI3" s="591"/>
      <c r="AJ3" s="591"/>
      <c r="AK3" s="591"/>
      <c r="AL3" s="591"/>
      <c r="AM3" s="591"/>
      <c r="AN3" s="591"/>
      <c r="AO3" s="458" t="s">
        <v>44</v>
      </c>
      <c r="AP3" s="595"/>
      <c r="AQ3" s="595"/>
      <c r="AR3" s="595"/>
      <c r="AS3" s="595"/>
      <c r="AT3" s="595"/>
      <c r="AU3" s="595"/>
      <c r="AV3" s="595"/>
      <c r="AW3" s="595"/>
      <c r="AX3" s="462" t="s">
        <v>44</v>
      </c>
      <c r="AY3" s="586"/>
      <c r="AZ3" s="586"/>
      <c r="BA3" s="586"/>
      <c r="BB3" s="586"/>
      <c r="BC3" s="586"/>
      <c r="BD3" s="586"/>
      <c r="BE3" s="586"/>
      <c r="BF3" s="586"/>
      <c r="BG3" s="593"/>
      <c r="BH3" s="593"/>
      <c r="BI3" s="593"/>
      <c r="BJ3" s="593"/>
      <c r="BK3" s="592"/>
    </row>
    <row r="4" spans="1:63" ht="117" customHeight="1" x14ac:dyDescent="0.25">
      <c r="A4" s="463" t="s">
        <v>50</v>
      </c>
      <c r="B4" s="463" t="s">
        <v>51</v>
      </c>
      <c r="C4" s="463" t="s">
        <v>52</v>
      </c>
      <c r="D4" s="463" t="s">
        <v>53</v>
      </c>
      <c r="E4" s="463" t="s">
        <v>54</v>
      </c>
      <c r="F4" s="463" t="s">
        <v>51</v>
      </c>
      <c r="G4" s="463" t="s">
        <v>55</v>
      </c>
      <c r="H4" s="463" t="s">
        <v>52</v>
      </c>
      <c r="I4" s="46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460" t="s">
        <v>51</v>
      </c>
      <c r="AQ4" s="460" t="s">
        <v>64</v>
      </c>
      <c r="AR4" s="460" t="s">
        <v>65</v>
      </c>
      <c r="AS4" s="460" t="s">
        <v>66</v>
      </c>
      <c r="AT4" s="460" t="s">
        <v>66</v>
      </c>
      <c r="AU4" s="460" t="s">
        <v>60</v>
      </c>
      <c r="AV4" s="460" t="s">
        <v>67</v>
      </c>
      <c r="AW4" s="460" t="s">
        <v>52</v>
      </c>
      <c r="AX4" s="460"/>
      <c r="AY4" s="463" t="s">
        <v>51</v>
      </c>
      <c r="AZ4" s="463" t="s">
        <v>64</v>
      </c>
      <c r="BA4" s="463" t="s">
        <v>65</v>
      </c>
      <c r="BB4" s="463" t="s">
        <v>66</v>
      </c>
      <c r="BC4" s="463" t="s">
        <v>66</v>
      </c>
      <c r="BD4" s="463" t="s">
        <v>60</v>
      </c>
      <c r="BE4" s="463" t="s">
        <v>67</v>
      </c>
      <c r="BF4" s="463" t="s">
        <v>52</v>
      </c>
      <c r="BG4" s="459" t="s">
        <v>68</v>
      </c>
      <c r="BH4" s="459"/>
      <c r="BI4" s="546" t="s">
        <v>68</v>
      </c>
      <c r="BJ4" s="459"/>
      <c r="BK4" s="592"/>
    </row>
    <row r="5" spans="1:63" ht="35.1" customHeight="1" x14ac:dyDescent="0.25">
      <c r="A5" s="262"/>
      <c r="B5" s="262"/>
      <c r="C5" s="263" t="s">
        <v>154</v>
      </c>
      <c r="D5" s="262"/>
      <c r="E5" s="603" t="s">
        <v>604</v>
      </c>
      <c r="F5" s="262"/>
      <c r="G5" s="262">
        <v>1</v>
      </c>
      <c r="H5" s="485" t="s">
        <v>740</v>
      </c>
      <c r="I5" s="337" t="s">
        <v>595</v>
      </c>
      <c r="J5" s="262"/>
      <c r="K5" s="262"/>
      <c r="L5" s="262"/>
      <c r="M5" s="262"/>
      <c r="N5" s="263" t="s">
        <v>69</v>
      </c>
      <c r="O5" s="263" t="str">
        <f>IF(H5="","",VLOOKUP(H5,'[2]Procedimientos Publicar'!$C$5:$E$85,3,FALSE))</f>
        <v>SUB GERENCIA COMERCIAL</v>
      </c>
      <c r="P5" s="263" t="s">
        <v>587</v>
      </c>
      <c r="Q5" s="262"/>
      <c r="R5" s="262"/>
      <c r="S5" s="262"/>
      <c r="T5" s="264">
        <v>1</v>
      </c>
      <c r="U5" s="262"/>
      <c r="V5" s="262"/>
      <c r="W5" s="262"/>
      <c r="X5" s="265">
        <v>43830</v>
      </c>
      <c r="Y5" s="262"/>
      <c r="Z5" s="262"/>
      <c r="AA5" s="328" t="str">
        <f t="shared" ref="AA5:AA13" si="0">(IF(Z5="","",IF(OR($M5=0,$M5="",$X5=""),"",Z5/$M5)))</f>
        <v/>
      </c>
      <c r="AB5" s="329" t="str">
        <f t="shared" ref="AB5:AB13" si="1">(IF(OR($T5="",AA5=""),"",IF(OR($T5=0,AA5=0),0,IF((AA5*100%)/$T5&gt;100%,100%,(AA5*100%)/$T5))))</f>
        <v/>
      </c>
      <c r="AC5" s="8" t="str">
        <f t="shared" ref="AC5:AC13" si="2">IF(Z5="","",IF(AB5&lt;100%, IF(AB5&lt;25%, "ALERTA","EN TERMINO"), IF(AB5=100%, "OK", "EN TERMINO")))</f>
        <v/>
      </c>
      <c r="AF5" s="13"/>
      <c r="BG5" s="13" t="str">
        <f t="shared" ref="BG5:BG13" si="3">IF(AB5=100%,"CUMPLIDA","INCUMPLIDA")</f>
        <v>INCUMPLIDA</v>
      </c>
      <c r="BI5" s="547" t="str">
        <f>IF(AF5="CUMPLIDA","CERRADO","ABIERTO")</f>
        <v>ABIERTO</v>
      </c>
    </row>
    <row r="6" spans="1:63" ht="35.1" customHeight="1" x14ac:dyDescent="0.25">
      <c r="A6" s="262"/>
      <c r="B6" s="262"/>
      <c r="C6" s="263" t="s">
        <v>154</v>
      </c>
      <c r="D6" s="262"/>
      <c r="E6" s="603"/>
      <c r="F6" s="262"/>
      <c r="G6" s="262">
        <v>2</v>
      </c>
      <c r="H6" s="485" t="s">
        <v>740</v>
      </c>
      <c r="I6" s="337" t="s">
        <v>596</v>
      </c>
      <c r="J6" s="262"/>
      <c r="K6" s="262"/>
      <c r="L6" s="262"/>
      <c r="M6" s="262"/>
      <c r="N6" s="263" t="s">
        <v>69</v>
      </c>
      <c r="O6" s="263" t="str">
        <f>IF(H6="","",VLOOKUP(H6,'[1]Procedimientos Publicar'!$C$6:$E$85,3,FALSE))</f>
        <v>SUB GERENCIA COMERCIAL</v>
      </c>
      <c r="P6" s="263" t="s">
        <v>587</v>
      </c>
      <c r="Q6" s="262"/>
      <c r="R6" s="262"/>
      <c r="S6" s="262"/>
      <c r="T6" s="264">
        <v>1</v>
      </c>
      <c r="U6" s="262"/>
      <c r="V6" s="262"/>
      <c r="W6" s="262"/>
      <c r="X6" s="265">
        <v>43830</v>
      </c>
      <c r="Y6" s="262"/>
      <c r="Z6" s="262"/>
      <c r="AA6" s="328" t="str">
        <f t="shared" si="0"/>
        <v/>
      </c>
      <c r="AB6" s="329" t="str">
        <f t="shared" si="1"/>
        <v/>
      </c>
      <c r="AC6" s="8" t="str">
        <f t="shared" si="2"/>
        <v/>
      </c>
      <c r="AF6" s="13"/>
      <c r="BG6" s="13" t="str">
        <f t="shared" si="3"/>
        <v>INCUMPLIDA</v>
      </c>
      <c r="BI6" s="547" t="str">
        <f t="shared" ref="BI6:BI13" si="4">IF(AF6="CUMPLIDA","CERRADO","ABIERTO")</f>
        <v>ABIERTO</v>
      </c>
    </row>
    <row r="7" spans="1:63" ht="35.1" customHeight="1" x14ac:dyDescent="0.25">
      <c r="A7" s="262"/>
      <c r="B7" s="262"/>
      <c r="C7" s="263" t="s">
        <v>154</v>
      </c>
      <c r="D7" s="262"/>
      <c r="E7" s="603"/>
      <c r="F7" s="262"/>
      <c r="G7" s="262">
        <v>3</v>
      </c>
      <c r="H7" s="485" t="s">
        <v>740</v>
      </c>
      <c r="I7" s="338" t="s">
        <v>597</v>
      </c>
      <c r="J7" s="262"/>
      <c r="K7" s="262"/>
      <c r="L7" s="262"/>
      <c r="M7" s="262"/>
      <c r="N7" s="263" t="s">
        <v>69</v>
      </c>
      <c r="O7" s="263" t="str">
        <f>IF(H7="","",VLOOKUP(H7,'[1]Procedimientos Publicar'!$C$6:$E$85,3,FALSE))</f>
        <v>SUB GERENCIA COMERCIAL</v>
      </c>
      <c r="P7" s="263" t="s">
        <v>587</v>
      </c>
      <c r="Q7" s="262"/>
      <c r="R7" s="262"/>
      <c r="S7" s="262"/>
      <c r="T7" s="264">
        <v>1</v>
      </c>
      <c r="U7" s="262"/>
      <c r="V7" s="262"/>
      <c r="W7" s="262"/>
      <c r="X7" s="265">
        <v>43830</v>
      </c>
      <c r="Y7" s="262"/>
      <c r="Z7" s="262"/>
      <c r="AA7" s="328" t="str">
        <f t="shared" si="0"/>
        <v/>
      </c>
      <c r="AB7" s="329" t="str">
        <f t="shared" si="1"/>
        <v/>
      </c>
      <c r="AC7" s="8" t="str">
        <f t="shared" si="2"/>
        <v/>
      </c>
      <c r="AF7" s="13"/>
      <c r="BG7" s="13" t="str">
        <f t="shared" si="3"/>
        <v>INCUMPLIDA</v>
      </c>
      <c r="BI7" s="547" t="str">
        <f t="shared" si="4"/>
        <v>ABIERTO</v>
      </c>
    </row>
    <row r="8" spans="1:63" ht="35.1" customHeight="1" x14ac:dyDescent="0.25">
      <c r="A8" s="262"/>
      <c r="B8" s="262"/>
      <c r="C8" s="263" t="s">
        <v>154</v>
      </c>
      <c r="D8" s="262"/>
      <c r="E8" s="603"/>
      <c r="F8" s="262"/>
      <c r="G8" s="262">
        <v>4</v>
      </c>
      <c r="H8" s="485" t="s">
        <v>740</v>
      </c>
      <c r="I8" s="337" t="s">
        <v>598</v>
      </c>
      <c r="J8" s="262"/>
      <c r="K8" s="262"/>
      <c r="L8" s="262"/>
      <c r="M8" s="262"/>
      <c r="N8" s="263" t="s">
        <v>69</v>
      </c>
      <c r="O8" s="263" t="str">
        <f>IF(H8="","",VLOOKUP(H8,'[1]Procedimientos Publicar'!$C$6:$E$85,3,FALSE))</f>
        <v>SUB GERENCIA COMERCIAL</v>
      </c>
      <c r="P8" s="263" t="s">
        <v>587</v>
      </c>
      <c r="Q8" s="262"/>
      <c r="R8" s="262"/>
      <c r="S8" s="262"/>
      <c r="T8" s="264">
        <v>1</v>
      </c>
      <c r="U8" s="262"/>
      <c r="V8" s="262"/>
      <c r="W8" s="262"/>
      <c r="X8" s="265">
        <v>43830</v>
      </c>
      <c r="Y8" s="262"/>
      <c r="Z8" s="262"/>
      <c r="AA8" s="328" t="str">
        <f t="shared" si="0"/>
        <v/>
      </c>
      <c r="AB8" s="329" t="str">
        <f t="shared" si="1"/>
        <v/>
      </c>
      <c r="AC8" s="8" t="str">
        <f t="shared" si="2"/>
        <v/>
      </c>
      <c r="AF8" s="13"/>
      <c r="BG8" s="13" t="str">
        <f t="shared" si="3"/>
        <v>INCUMPLIDA</v>
      </c>
      <c r="BI8" s="547" t="str">
        <f t="shared" si="4"/>
        <v>ABIERTO</v>
      </c>
    </row>
    <row r="9" spans="1:63" ht="35.1" customHeight="1" x14ac:dyDescent="0.25">
      <c r="A9" s="262"/>
      <c r="B9" s="262"/>
      <c r="C9" s="263" t="s">
        <v>154</v>
      </c>
      <c r="D9" s="262"/>
      <c r="E9" s="603"/>
      <c r="F9" s="262"/>
      <c r="G9" s="262">
        <v>5</v>
      </c>
      <c r="H9" s="485" t="s">
        <v>740</v>
      </c>
      <c r="I9" s="338" t="s">
        <v>599</v>
      </c>
      <c r="J9" s="262"/>
      <c r="K9" s="262"/>
      <c r="L9" s="262"/>
      <c r="M9" s="262"/>
      <c r="N9" s="263" t="s">
        <v>69</v>
      </c>
      <c r="O9" s="263" t="str">
        <f>IF(H9="","",VLOOKUP(H9,'[1]Procedimientos Publicar'!$C$6:$E$85,3,FALSE))</f>
        <v>SUB GERENCIA COMERCIAL</v>
      </c>
      <c r="P9" s="263" t="s">
        <v>587</v>
      </c>
      <c r="Q9" s="262"/>
      <c r="R9" s="262"/>
      <c r="S9" s="262"/>
      <c r="T9" s="264">
        <v>1</v>
      </c>
      <c r="U9" s="262"/>
      <c r="V9" s="262"/>
      <c r="W9" s="262"/>
      <c r="X9" s="265">
        <v>43830</v>
      </c>
      <c r="Y9" s="262"/>
      <c r="Z9" s="262"/>
      <c r="AA9" s="328" t="str">
        <f t="shared" si="0"/>
        <v/>
      </c>
      <c r="AB9" s="329" t="str">
        <f t="shared" si="1"/>
        <v/>
      </c>
      <c r="AC9" s="8" t="str">
        <f t="shared" si="2"/>
        <v/>
      </c>
      <c r="AF9" s="13"/>
      <c r="BG9" s="13" t="str">
        <f t="shared" si="3"/>
        <v>INCUMPLIDA</v>
      </c>
      <c r="BI9" s="547" t="str">
        <f t="shared" si="4"/>
        <v>ABIERTO</v>
      </c>
    </row>
    <row r="10" spans="1:63" ht="35.1" customHeight="1" x14ac:dyDescent="0.25">
      <c r="A10" s="262"/>
      <c r="B10" s="262"/>
      <c r="C10" s="263" t="s">
        <v>154</v>
      </c>
      <c r="D10" s="262"/>
      <c r="E10" s="603"/>
      <c r="F10" s="262"/>
      <c r="G10" s="262">
        <v>6</v>
      </c>
      <c r="H10" s="485" t="s">
        <v>740</v>
      </c>
      <c r="I10" s="337" t="s">
        <v>600</v>
      </c>
      <c r="J10" s="262"/>
      <c r="K10" s="262"/>
      <c r="L10" s="262"/>
      <c r="M10" s="262"/>
      <c r="N10" s="263" t="s">
        <v>69</v>
      </c>
      <c r="O10" s="263" t="str">
        <f>IF(H10="","",VLOOKUP(H10,'[1]Procedimientos Publicar'!$C$6:$E$85,3,FALSE))</f>
        <v>SUB GERENCIA COMERCIAL</v>
      </c>
      <c r="P10" s="263" t="s">
        <v>587</v>
      </c>
      <c r="Q10" s="262"/>
      <c r="R10" s="262"/>
      <c r="S10" s="262"/>
      <c r="T10" s="264">
        <v>1</v>
      </c>
      <c r="U10" s="262"/>
      <c r="V10" s="262"/>
      <c r="W10" s="262"/>
      <c r="X10" s="265">
        <v>43830</v>
      </c>
      <c r="Y10" s="262"/>
      <c r="Z10" s="262"/>
      <c r="AA10" s="328" t="str">
        <f t="shared" si="0"/>
        <v/>
      </c>
      <c r="AB10" s="329" t="str">
        <f t="shared" si="1"/>
        <v/>
      </c>
      <c r="AC10" s="8" t="str">
        <f t="shared" si="2"/>
        <v/>
      </c>
      <c r="AF10" s="13"/>
      <c r="BG10" s="13" t="str">
        <f t="shared" si="3"/>
        <v>INCUMPLIDA</v>
      </c>
      <c r="BI10" s="547" t="str">
        <f t="shared" si="4"/>
        <v>ABIERTO</v>
      </c>
    </row>
    <row r="11" spans="1:63" ht="35.1" customHeight="1" x14ac:dyDescent="0.25">
      <c r="A11" s="262"/>
      <c r="B11" s="262"/>
      <c r="C11" s="263" t="s">
        <v>154</v>
      </c>
      <c r="D11" s="262"/>
      <c r="E11" s="603"/>
      <c r="F11" s="262"/>
      <c r="G11" s="262">
        <v>7</v>
      </c>
      <c r="H11" s="485" t="s">
        <v>740</v>
      </c>
      <c r="I11" s="338" t="s">
        <v>601</v>
      </c>
      <c r="J11" s="262"/>
      <c r="K11" s="262"/>
      <c r="L11" s="262"/>
      <c r="M11" s="262"/>
      <c r="N11" s="263" t="s">
        <v>69</v>
      </c>
      <c r="O11" s="263" t="str">
        <f>IF(H11="","",VLOOKUP(H11,'[1]Procedimientos Publicar'!$C$6:$E$85,3,FALSE))</f>
        <v>SUB GERENCIA COMERCIAL</v>
      </c>
      <c r="P11" s="263" t="s">
        <v>587</v>
      </c>
      <c r="Q11" s="262"/>
      <c r="R11" s="262"/>
      <c r="S11" s="262"/>
      <c r="T11" s="264">
        <v>1</v>
      </c>
      <c r="U11" s="262"/>
      <c r="V11" s="262"/>
      <c r="W11" s="262"/>
      <c r="X11" s="265">
        <v>43830</v>
      </c>
      <c r="Y11" s="262"/>
      <c r="Z11" s="262"/>
      <c r="AA11" s="328" t="str">
        <f t="shared" si="0"/>
        <v/>
      </c>
      <c r="AB11" s="329" t="str">
        <f t="shared" si="1"/>
        <v/>
      </c>
      <c r="AC11" s="8" t="str">
        <f t="shared" si="2"/>
        <v/>
      </c>
      <c r="AF11" s="13"/>
      <c r="BG11" s="13" t="str">
        <f t="shared" si="3"/>
        <v>INCUMPLIDA</v>
      </c>
      <c r="BI11" s="547" t="str">
        <f t="shared" si="4"/>
        <v>ABIERTO</v>
      </c>
    </row>
    <row r="12" spans="1:63" ht="35.1" customHeight="1" x14ac:dyDescent="0.25">
      <c r="A12" s="262"/>
      <c r="B12" s="262"/>
      <c r="C12" s="263" t="s">
        <v>154</v>
      </c>
      <c r="D12" s="262"/>
      <c r="E12" s="603"/>
      <c r="F12" s="262"/>
      <c r="G12" s="262">
        <v>8</v>
      </c>
      <c r="H12" s="485" t="s">
        <v>740</v>
      </c>
      <c r="I12" s="337" t="s">
        <v>602</v>
      </c>
      <c r="J12" s="262"/>
      <c r="K12" s="262"/>
      <c r="L12" s="262"/>
      <c r="M12" s="262"/>
      <c r="N12" s="263" t="s">
        <v>69</v>
      </c>
      <c r="O12" s="263" t="str">
        <f>IF(H12="","",VLOOKUP(H12,'[1]Procedimientos Publicar'!$C$6:$E$85,3,FALSE))</f>
        <v>SUB GERENCIA COMERCIAL</v>
      </c>
      <c r="P12" s="263" t="s">
        <v>587</v>
      </c>
      <c r="Q12" s="262"/>
      <c r="R12" s="262"/>
      <c r="S12" s="262"/>
      <c r="T12" s="264">
        <v>1</v>
      </c>
      <c r="U12" s="262"/>
      <c r="V12" s="262"/>
      <c r="W12" s="262"/>
      <c r="X12" s="265">
        <v>43830</v>
      </c>
      <c r="Y12" s="262"/>
      <c r="Z12" s="262"/>
      <c r="AA12" s="328" t="str">
        <f t="shared" si="0"/>
        <v/>
      </c>
      <c r="AB12" s="329" t="str">
        <f t="shared" si="1"/>
        <v/>
      </c>
      <c r="AC12" s="8" t="str">
        <f t="shared" si="2"/>
        <v/>
      </c>
      <c r="AF12" s="13"/>
      <c r="BG12" s="13" t="str">
        <f t="shared" si="3"/>
        <v>INCUMPLIDA</v>
      </c>
      <c r="BI12" s="547" t="str">
        <f t="shared" si="4"/>
        <v>ABIERTO</v>
      </c>
    </row>
    <row r="13" spans="1:63" ht="35.1" customHeight="1" x14ac:dyDescent="0.25">
      <c r="A13" s="262"/>
      <c r="B13" s="262"/>
      <c r="C13" s="263" t="s">
        <v>154</v>
      </c>
      <c r="D13" s="262"/>
      <c r="E13" s="603"/>
      <c r="F13" s="262"/>
      <c r="G13" s="262">
        <v>9</v>
      </c>
      <c r="H13" s="485" t="s">
        <v>740</v>
      </c>
      <c r="I13" s="337" t="s">
        <v>603</v>
      </c>
      <c r="J13" s="262"/>
      <c r="K13" s="262"/>
      <c r="L13" s="262"/>
      <c r="M13" s="262"/>
      <c r="N13" s="263" t="s">
        <v>69</v>
      </c>
      <c r="O13" s="263" t="str">
        <f>IF(H13="","",VLOOKUP(H13,'[1]Procedimientos Publicar'!$C$6:$E$85,3,FALSE))</f>
        <v>SUB GERENCIA COMERCIAL</v>
      </c>
      <c r="P13" s="263" t="s">
        <v>587</v>
      </c>
      <c r="Q13" s="262"/>
      <c r="R13" s="262"/>
      <c r="S13" s="262"/>
      <c r="T13" s="264">
        <v>1</v>
      </c>
      <c r="U13" s="262"/>
      <c r="V13" s="262"/>
      <c r="W13" s="262"/>
      <c r="X13" s="265">
        <v>43830</v>
      </c>
      <c r="Y13" s="262"/>
      <c r="Z13" s="262"/>
      <c r="AA13" s="328" t="str">
        <f t="shared" si="0"/>
        <v/>
      </c>
      <c r="AB13" s="329" t="str">
        <f t="shared" si="1"/>
        <v/>
      </c>
      <c r="AC13" s="8" t="str">
        <f t="shared" si="2"/>
        <v/>
      </c>
      <c r="AF13" s="13"/>
      <c r="BG13" s="13" t="str">
        <f t="shared" si="3"/>
        <v>INCUMPLIDA</v>
      </c>
      <c r="BI13" s="547" t="str">
        <f t="shared" si="4"/>
        <v>ABIERTO</v>
      </c>
    </row>
    <row r="14" spans="1:63" s="466" customFormat="1" ht="69" customHeight="1" x14ac:dyDescent="0.25">
      <c r="C14" s="464"/>
      <c r="E14" s="511"/>
      <c r="G14" s="514"/>
      <c r="H14" s="501"/>
      <c r="I14" s="379"/>
      <c r="J14" s="376"/>
      <c r="K14" s="366"/>
      <c r="N14" s="464"/>
      <c r="O14" s="464"/>
      <c r="P14" s="258"/>
      <c r="T14" s="146"/>
      <c r="V14" s="405"/>
      <c r="W14" s="368"/>
      <c r="X14" s="147"/>
      <c r="Y14" s="361"/>
      <c r="AA14" s="362"/>
      <c r="AB14" s="365"/>
      <c r="AF14" s="470"/>
      <c r="BG14" s="470"/>
    </row>
    <row r="15" spans="1:63" s="466" customFormat="1" ht="69" customHeight="1" x14ac:dyDescent="0.25">
      <c r="C15" s="464"/>
      <c r="E15" s="511"/>
      <c r="G15" s="514"/>
      <c r="H15" s="501"/>
      <c r="I15" s="379"/>
      <c r="J15" s="385"/>
      <c r="K15" s="366"/>
      <c r="N15" s="464"/>
      <c r="O15" s="464"/>
      <c r="P15" s="258"/>
      <c r="T15" s="146"/>
      <c r="V15" s="405"/>
      <c r="W15" s="368"/>
      <c r="X15" s="147"/>
      <c r="Y15" s="361"/>
      <c r="AA15" s="362"/>
      <c r="AB15" s="365"/>
      <c r="AF15" s="470"/>
      <c r="BG15" s="470"/>
    </row>
    <row r="16" spans="1:63" s="466" customFormat="1" ht="69" customHeight="1" x14ac:dyDescent="0.2">
      <c r="C16" s="464"/>
      <c r="E16" s="511"/>
      <c r="H16" s="501"/>
      <c r="I16" s="410"/>
      <c r="J16" s="366"/>
      <c r="K16" s="366"/>
      <c r="N16" s="464"/>
      <c r="O16" s="464"/>
      <c r="P16" s="258"/>
      <c r="T16" s="146"/>
      <c r="V16" s="405"/>
      <c r="W16" s="411"/>
      <c r="X16" s="147"/>
      <c r="Y16" s="361"/>
      <c r="AA16" s="362"/>
      <c r="AB16" s="365"/>
      <c r="AF16" s="470"/>
      <c r="BG16" s="470"/>
    </row>
    <row r="17" spans="3:59" s="466" customFormat="1" ht="69" customHeight="1" x14ac:dyDescent="0.25">
      <c r="C17" s="464"/>
      <c r="E17" s="511"/>
      <c r="H17" s="501"/>
      <c r="I17" s="361"/>
      <c r="J17" s="366"/>
      <c r="K17" s="366"/>
      <c r="N17" s="464"/>
      <c r="O17" s="464"/>
      <c r="P17" s="258"/>
      <c r="T17" s="146"/>
      <c r="V17" s="405"/>
      <c r="W17" s="405"/>
      <c r="X17" s="147"/>
      <c r="Y17" s="361"/>
      <c r="AA17" s="362"/>
      <c r="AB17" s="365"/>
      <c r="AF17" s="470"/>
      <c r="BG17" s="470"/>
    </row>
    <row r="18" spans="3:59" s="466" customFormat="1" ht="69" customHeight="1" x14ac:dyDescent="0.25">
      <c r="C18" s="464"/>
      <c r="E18" s="511"/>
      <c r="H18" s="501"/>
      <c r="I18" s="361"/>
      <c r="J18" s="366"/>
      <c r="K18" s="366"/>
      <c r="N18" s="464"/>
      <c r="O18" s="464"/>
      <c r="P18" s="258"/>
      <c r="T18" s="146"/>
      <c r="V18" s="405"/>
      <c r="W18" s="411"/>
      <c r="X18" s="147"/>
      <c r="Y18" s="361"/>
      <c r="AA18" s="362"/>
      <c r="AB18" s="365"/>
      <c r="AF18" s="470"/>
      <c r="BG18" s="470"/>
    </row>
    <row r="19" spans="3:59" s="466" customFormat="1" ht="69" customHeight="1" x14ac:dyDescent="0.25">
      <c r="C19" s="464"/>
      <c r="E19" s="508"/>
      <c r="H19" s="501"/>
      <c r="I19" s="370"/>
      <c r="J19" s="374"/>
      <c r="K19" s="27"/>
      <c r="L19" s="27"/>
      <c r="M19" s="197"/>
      <c r="N19" s="464"/>
      <c r="O19" s="464"/>
      <c r="P19" s="464"/>
      <c r="S19" s="27"/>
      <c r="T19" s="146"/>
      <c r="V19" s="18"/>
      <c r="W19" s="18"/>
      <c r="X19" s="147"/>
      <c r="Y19" s="375"/>
      <c r="AA19" s="362"/>
      <c r="AB19" s="365"/>
      <c r="AD19" s="28"/>
      <c r="AF19" s="470"/>
      <c r="BG19" s="470"/>
    </row>
    <row r="20" spans="3:59" s="466" customFormat="1" ht="69" customHeight="1" x14ac:dyDescent="0.25">
      <c r="C20" s="464"/>
      <c r="E20" s="508"/>
      <c r="H20" s="501"/>
      <c r="I20" s="202"/>
      <c r="J20" s="369"/>
      <c r="K20" s="27"/>
      <c r="L20" s="27"/>
      <c r="M20" s="197"/>
      <c r="N20" s="464"/>
      <c r="O20" s="464"/>
      <c r="P20" s="464"/>
      <c r="S20" s="27"/>
      <c r="T20" s="146"/>
      <c r="V20" s="18"/>
      <c r="W20" s="18"/>
      <c r="X20" s="147"/>
      <c r="Y20" s="28"/>
      <c r="AA20" s="362"/>
      <c r="AB20" s="365"/>
      <c r="AD20" s="202"/>
      <c r="AF20" s="470"/>
      <c r="BG20" s="470"/>
    </row>
    <row r="21" spans="3:59" s="466" customFormat="1" ht="69" customHeight="1" x14ac:dyDescent="0.25">
      <c r="C21" s="464"/>
      <c r="E21" s="508"/>
      <c r="H21" s="501"/>
      <c r="I21" s="202"/>
      <c r="J21" s="369"/>
      <c r="K21" s="27"/>
      <c r="L21" s="27"/>
      <c r="M21" s="197"/>
      <c r="N21" s="464"/>
      <c r="O21" s="464"/>
      <c r="P21" s="464"/>
      <c r="S21" s="27"/>
      <c r="T21" s="146"/>
      <c r="V21" s="18"/>
      <c r="W21" s="18"/>
      <c r="X21" s="147"/>
      <c r="Y21" s="28"/>
      <c r="AA21" s="362"/>
      <c r="AB21" s="365"/>
      <c r="AD21" s="202"/>
      <c r="AF21" s="470"/>
      <c r="BG21" s="470"/>
    </row>
    <row r="22" spans="3:59" s="466" customFormat="1" ht="69" customHeight="1" x14ac:dyDescent="0.25">
      <c r="C22" s="464"/>
      <c r="E22" s="508"/>
      <c r="H22" s="501"/>
      <c r="I22" s="202"/>
      <c r="J22" s="369"/>
      <c r="K22" s="27"/>
      <c r="L22" s="27"/>
      <c r="M22" s="197"/>
      <c r="N22" s="464"/>
      <c r="O22" s="464"/>
      <c r="P22" s="464"/>
      <c r="S22" s="27"/>
      <c r="T22" s="146"/>
      <c r="V22" s="18"/>
      <c r="W22" s="18"/>
      <c r="X22" s="147"/>
      <c r="Y22" s="28"/>
      <c r="AA22" s="362"/>
      <c r="AB22" s="365"/>
      <c r="AD22" s="202"/>
      <c r="AF22" s="470"/>
      <c r="BG22" s="470"/>
    </row>
    <row r="23" spans="3:59" s="466" customFormat="1" ht="69" customHeight="1" x14ac:dyDescent="0.2">
      <c r="C23" s="464"/>
      <c r="E23" s="508"/>
      <c r="H23" s="501"/>
      <c r="I23" s="202"/>
      <c r="J23" s="369"/>
      <c r="K23" s="28"/>
      <c r="L23" s="27"/>
      <c r="M23" s="197"/>
      <c r="N23" s="464"/>
      <c r="O23" s="464"/>
      <c r="P23" s="464"/>
      <c r="S23" s="28"/>
      <c r="T23" s="146"/>
      <c r="V23" s="18"/>
      <c r="W23" s="18"/>
      <c r="X23" s="147"/>
      <c r="Y23" s="372"/>
      <c r="AA23" s="362"/>
      <c r="AB23" s="365"/>
      <c r="AD23" s="155"/>
      <c r="BG23" s="470"/>
    </row>
    <row r="24" spans="3:59" s="466" customFormat="1" ht="69" customHeight="1" x14ac:dyDescent="0.25">
      <c r="C24" s="464"/>
      <c r="E24" s="508"/>
      <c r="H24" s="501"/>
      <c r="I24" s="202"/>
      <c r="N24" s="464"/>
      <c r="O24" s="464"/>
      <c r="P24" s="464"/>
      <c r="T24" s="146"/>
      <c r="X24" s="147"/>
      <c r="AA24" s="362"/>
      <c r="AB24" s="365"/>
      <c r="AF24" s="470"/>
      <c r="BG24" s="470"/>
    </row>
    <row r="25" spans="3:59" s="466" customFormat="1" ht="69" customHeight="1" x14ac:dyDescent="0.25">
      <c r="C25" s="464"/>
      <c r="E25" s="508"/>
      <c r="H25" s="501"/>
      <c r="I25" s="202"/>
      <c r="N25" s="464"/>
      <c r="O25" s="464"/>
      <c r="P25" s="464"/>
      <c r="T25" s="146"/>
      <c r="X25" s="147"/>
      <c r="AA25" s="362"/>
      <c r="AB25" s="365"/>
      <c r="AF25" s="470"/>
      <c r="BG25" s="470"/>
    </row>
    <row r="26" spans="3:59" s="466" customFormat="1" ht="69" customHeight="1" x14ac:dyDescent="0.25">
      <c r="C26" s="464"/>
      <c r="E26" s="508"/>
      <c r="H26" s="501"/>
      <c r="I26" s="376"/>
      <c r="N26" s="464"/>
      <c r="O26" s="464"/>
      <c r="P26" s="464"/>
      <c r="T26" s="146"/>
      <c r="X26" s="147"/>
      <c r="AA26" s="362"/>
      <c r="AB26" s="365"/>
      <c r="AF26" s="470"/>
      <c r="BG26" s="470"/>
    </row>
    <row r="27" spans="3:59" s="466" customFormat="1" ht="69" customHeight="1" x14ac:dyDescent="0.2">
      <c r="C27" s="464"/>
      <c r="E27" s="508"/>
      <c r="H27" s="501"/>
      <c r="I27" s="369"/>
      <c r="J27" s="371"/>
      <c r="K27" s="27"/>
      <c r="L27" s="27"/>
      <c r="M27" s="197"/>
      <c r="N27" s="464"/>
      <c r="O27" s="464"/>
      <c r="P27" s="464"/>
      <c r="S27" s="27"/>
      <c r="T27" s="146"/>
      <c r="V27" s="18"/>
      <c r="W27" s="18"/>
      <c r="X27" s="147"/>
      <c r="Y27" s="372"/>
      <c r="AA27" s="362"/>
      <c r="AB27" s="365"/>
      <c r="AD27" s="155"/>
      <c r="BG27" s="470"/>
    </row>
    <row r="28" spans="3:59" s="466" customFormat="1" ht="69" customHeight="1" x14ac:dyDescent="0.2">
      <c r="C28" s="464"/>
      <c r="E28" s="508"/>
      <c r="H28" s="501"/>
      <c r="I28" s="369"/>
      <c r="J28" s="371"/>
      <c r="K28" s="27"/>
      <c r="L28" s="27"/>
      <c r="M28" s="197"/>
      <c r="N28" s="464"/>
      <c r="O28" s="464"/>
      <c r="P28" s="464"/>
      <c r="S28" s="27"/>
      <c r="T28" s="146"/>
      <c r="V28" s="18"/>
      <c r="W28" s="18"/>
      <c r="X28" s="147"/>
      <c r="Y28" s="372"/>
      <c r="AA28" s="362"/>
      <c r="AB28" s="365"/>
      <c r="AD28" s="155"/>
      <c r="BG28" s="470"/>
    </row>
    <row r="29" spans="3:59" s="466" customFormat="1" ht="69" customHeight="1" x14ac:dyDescent="0.25">
      <c r="C29" s="464"/>
      <c r="E29" s="508"/>
      <c r="H29" s="501"/>
      <c r="I29" s="369"/>
      <c r="J29" s="369"/>
      <c r="K29" s="27"/>
      <c r="L29" s="27"/>
      <c r="M29" s="197"/>
      <c r="N29" s="464"/>
      <c r="O29" s="464"/>
      <c r="P29" s="464"/>
      <c r="S29" s="27"/>
      <c r="T29" s="146"/>
      <c r="V29" s="18"/>
      <c r="W29" s="18"/>
      <c r="X29" s="147"/>
      <c r="Y29" s="28"/>
      <c r="AA29" s="362"/>
      <c r="AB29" s="365"/>
      <c r="AD29" s="202"/>
      <c r="AF29" s="470"/>
      <c r="BG29" s="470"/>
    </row>
    <row r="30" spans="3:59" s="466" customFormat="1" ht="69" customHeight="1" x14ac:dyDescent="0.25">
      <c r="C30" s="464"/>
      <c r="E30" s="508"/>
      <c r="H30" s="501"/>
      <c r="I30" s="369"/>
      <c r="J30" s="369"/>
      <c r="K30" s="27"/>
      <c r="L30" s="27"/>
      <c r="M30" s="197"/>
      <c r="N30" s="464"/>
      <c r="O30" s="464"/>
      <c r="P30" s="464"/>
      <c r="S30" s="27"/>
      <c r="T30" s="146"/>
      <c r="V30" s="18"/>
      <c r="W30" s="18"/>
      <c r="X30" s="147"/>
      <c r="Y30" s="28"/>
      <c r="AA30" s="362"/>
      <c r="AB30" s="365"/>
      <c r="AD30" s="202"/>
      <c r="AF30" s="470"/>
      <c r="BG30" s="470"/>
    </row>
    <row r="31" spans="3:59" s="466" customFormat="1" ht="69" customHeight="1" x14ac:dyDescent="0.2">
      <c r="C31" s="464"/>
      <c r="E31" s="508"/>
      <c r="H31" s="501"/>
      <c r="I31" s="369"/>
      <c r="J31" s="369"/>
      <c r="K31" s="27"/>
      <c r="L31" s="27"/>
      <c r="M31" s="197"/>
      <c r="N31" s="464"/>
      <c r="O31" s="464"/>
      <c r="P31" s="464"/>
      <c r="S31" s="27"/>
      <c r="T31" s="146"/>
      <c r="V31" s="18"/>
      <c r="W31" s="18"/>
      <c r="X31" s="147"/>
      <c r="Y31" s="372"/>
      <c r="AA31" s="362"/>
      <c r="AB31" s="365"/>
      <c r="AD31" s="155"/>
      <c r="BG31" s="470"/>
    </row>
    <row r="32" spans="3:59" s="466" customFormat="1" ht="69" customHeight="1" x14ac:dyDescent="0.2">
      <c r="C32" s="464"/>
      <c r="E32" s="508"/>
      <c r="H32" s="501"/>
      <c r="I32" s="369"/>
      <c r="J32" s="27"/>
      <c r="K32" s="27"/>
      <c r="L32" s="27"/>
      <c r="M32" s="197"/>
      <c r="N32" s="464"/>
      <c r="O32" s="464"/>
      <c r="P32" s="464"/>
      <c r="S32" s="27"/>
      <c r="T32" s="146"/>
      <c r="V32" s="18"/>
      <c r="W32" s="18"/>
      <c r="X32" s="147"/>
      <c r="Y32" s="372"/>
      <c r="AA32" s="362"/>
      <c r="AB32" s="365"/>
      <c r="AD32" s="155"/>
      <c r="BG32" s="470"/>
    </row>
    <row r="33" spans="3:59" s="466" customFormat="1" ht="69" customHeight="1" x14ac:dyDescent="0.2">
      <c r="C33" s="464"/>
      <c r="E33" s="508"/>
      <c r="H33" s="501"/>
      <c r="I33" s="373"/>
      <c r="J33" s="27"/>
      <c r="K33" s="28"/>
      <c r="L33" s="27"/>
      <c r="M33" s="197"/>
      <c r="N33" s="464"/>
      <c r="O33" s="464"/>
      <c r="P33" s="464"/>
      <c r="S33" s="28"/>
      <c r="T33" s="146"/>
      <c r="V33" s="18"/>
      <c r="W33" s="18"/>
      <c r="X33" s="147"/>
      <c r="Y33" s="372"/>
      <c r="AA33" s="362"/>
      <c r="AB33" s="365"/>
      <c r="AD33" s="155"/>
      <c r="BG33" s="470"/>
    </row>
    <row r="34" spans="3:59" s="466" customFormat="1" ht="69" customHeight="1" x14ac:dyDescent="0.2">
      <c r="C34" s="464"/>
      <c r="E34" s="508"/>
      <c r="H34" s="501"/>
      <c r="I34" s="369"/>
      <c r="J34" s="27"/>
      <c r="K34" s="28"/>
      <c r="L34" s="27"/>
      <c r="M34" s="197"/>
      <c r="N34" s="464"/>
      <c r="O34" s="464"/>
      <c r="P34" s="464"/>
      <c r="S34" s="28"/>
      <c r="T34" s="146"/>
      <c r="V34" s="18"/>
      <c r="W34" s="18"/>
      <c r="X34" s="147"/>
      <c r="Y34" s="372"/>
      <c r="AA34" s="362"/>
      <c r="AB34" s="365"/>
      <c r="AD34" s="155"/>
      <c r="BG34" s="470"/>
    </row>
    <row r="35" spans="3:59" s="466" customFormat="1" ht="69" customHeight="1" x14ac:dyDescent="0.25">
      <c r="C35" s="464"/>
      <c r="E35" s="508"/>
      <c r="H35" s="501"/>
      <c r="I35" s="370"/>
      <c r="J35" s="374"/>
      <c r="K35" s="27"/>
      <c r="L35" s="27"/>
      <c r="M35" s="197"/>
      <c r="N35" s="464"/>
      <c r="O35" s="464"/>
      <c r="P35" s="464"/>
      <c r="S35" s="27"/>
      <c r="T35" s="146"/>
      <c r="V35" s="18"/>
      <c r="W35" s="18"/>
      <c r="X35" s="147"/>
      <c r="Y35" s="375"/>
      <c r="AA35" s="362"/>
      <c r="AB35" s="365"/>
      <c r="AD35" s="28"/>
      <c r="AF35" s="470"/>
      <c r="BG35" s="470"/>
    </row>
    <row r="36" spans="3:59" s="466" customFormat="1" ht="69" customHeight="1" x14ac:dyDescent="0.25">
      <c r="C36" s="464"/>
      <c r="E36" s="508"/>
      <c r="H36" s="501"/>
      <c r="I36" s="370"/>
      <c r="J36" s="374"/>
      <c r="K36" s="27"/>
      <c r="L36" s="27"/>
      <c r="M36" s="197"/>
      <c r="N36" s="464"/>
      <c r="O36" s="464"/>
      <c r="P36" s="464"/>
      <c r="S36" s="27"/>
      <c r="T36" s="146"/>
      <c r="V36" s="18"/>
      <c r="W36" s="18"/>
      <c r="X36" s="147"/>
      <c r="Y36" s="375"/>
      <c r="AA36" s="362"/>
      <c r="AB36" s="365"/>
      <c r="AD36" s="28"/>
      <c r="AF36" s="470"/>
      <c r="BG36" s="470"/>
    </row>
    <row r="37" spans="3:59" s="466" customFormat="1" ht="69" customHeight="1" x14ac:dyDescent="0.25">
      <c r="C37" s="464"/>
      <c r="E37" s="508"/>
      <c r="H37" s="501"/>
      <c r="I37" s="202"/>
      <c r="J37" s="369"/>
      <c r="K37" s="27"/>
      <c r="L37" s="27"/>
      <c r="M37" s="197"/>
      <c r="N37" s="464"/>
      <c r="O37" s="464"/>
      <c r="P37" s="464"/>
      <c r="S37" s="27"/>
      <c r="T37" s="146"/>
      <c r="V37" s="18"/>
      <c r="W37" s="18"/>
      <c r="X37" s="147"/>
      <c r="Y37" s="28"/>
      <c r="AA37" s="362"/>
      <c r="AB37" s="365"/>
      <c r="AD37" s="202"/>
      <c r="AF37" s="470"/>
      <c r="BG37" s="470"/>
    </row>
    <row r="38" spans="3:59" s="466" customFormat="1" ht="69" customHeight="1" x14ac:dyDescent="0.25">
      <c r="C38" s="464"/>
      <c r="E38" s="508"/>
      <c r="H38" s="501"/>
      <c r="I38" s="202"/>
      <c r="J38" s="369"/>
      <c r="K38" s="27"/>
      <c r="L38" s="27"/>
      <c r="M38" s="197"/>
      <c r="N38" s="464"/>
      <c r="O38" s="464"/>
      <c r="P38" s="464"/>
      <c r="S38" s="27"/>
      <c r="T38" s="146"/>
      <c r="V38" s="18"/>
      <c r="W38" s="18"/>
      <c r="X38" s="147"/>
      <c r="Y38" s="28"/>
      <c r="AA38" s="362"/>
      <c r="AB38" s="365"/>
      <c r="AD38" s="202"/>
      <c r="AF38" s="470"/>
      <c r="BG38" s="470"/>
    </row>
    <row r="39" spans="3:59" s="466" customFormat="1" ht="69" customHeight="1" x14ac:dyDescent="0.25">
      <c r="C39" s="464"/>
      <c r="E39" s="508"/>
      <c r="H39" s="501"/>
      <c r="I39" s="202"/>
      <c r="J39" s="369"/>
      <c r="K39" s="27"/>
      <c r="L39" s="27"/>
      <c r="M39" s="197"/>
      <c r="N39" s="464"/>
      <c r="O39" s="464"/>
      <c r="P39" s="464"/>
      <c r="S39" s="27"/>
      <c r="T39" s="146"/>
      <c r="V39" s="18"/>
      <c r="W39" s="18"/>
      <c r="X39" s="147"/>
      <c r="Y39" s="28"/>
      <c r="AA39" s="362"/>
      <c r="AB39" s="365"/>
      <c r="AD39" s="202"/>
      <c r="AF39" s="470"/>
      <c r="BG39" s="470"/>
    </row>
    <row r="40" spans="3:59" s="466" customFormat="1" ht="69" customHeight="1" x14ac:dyDescent="0.2">
      <c r="C40" s="464"/>
      <c r="E40" s="508"/>
      <c r="H40" s="501"/>
      <c r="I40" s="202"/>
      <c r="J40" s="369"/>
      <c r="K40" s="28"/>
      <c r="L40" s="27"/>
      <c r="M40" s="197"/>
      <c r="N40" s="464"/>
      <c r="O40" s="464"/>
      <c r="P40" s="464"/>
      <c r="S40" s="28"/>
      <c r="T40" s="146"/>
      <c r="V40" s="18"/>
      <c r="W40" s="18"/>
      <c r="X40" s="147"/>
      <c r="Y40" s="372"/>
      <c r="AA40" s="362"/>
      <c r="AB40" s="365"/>
      <c r="AD40" s="155"/>
      <c r="BG40" s="470"/>
    </row>
    <row r="41" spans="3:59" s="466" customFormat="1" ht="69" customHeight="1" x14ac:dyDescent="0.25">
      <c r="C41" s="464"/>
      <c r="E41" s="510"/>
      <c r="H41" s="501"/>
      <c r="I41" s="202"/>
      <c r="N41" s="464"/>
      <c r="O41" s="464"/>
      <c r="P41" s="464"/>
      <c r="T41" s="146"/>
      <c r="X41" s="147"/>
      <c r="AA41" s="362"/>
      <c r="AB41" s="365"/>
      <c r="AF41" s="470"/>
      <c r="BG41" s="470"/>
    </row>
    <row r="42" spans="3:59" s="466" customFormat="1" ht="69" customHeight="1" x14ac:dyDescent="0.25">
      <c r="C42" s="464"/>
      <c r="E42" s="510"/>
      <c r="H42" s="501"/>
      <c r="I42" s="202"/>
      <c r="N42" s="464"/>
      <c r="O42" s="464"/>
      <c r="P42" s="464"/>
      <c r="T42" s="146"/>
      <c r="X42" s="147"/>
      <c r="AA42" s="362"/>
      <c r="AB42" s="365"/>
      <c r="AF42" s="470"/>
      <c r="BG42" s="470"/>
    </row>
    <row r="43" spans="3:59" s="466" customFormat="1" ht="69" customHeight="1" x14ac:dyDescent="0.25">
      <c r="C43" s="464"/>
      <c r="E43" s="510"/>
      <c r="H43" s="501"/>
      <c r="I43" s="376"/>
      <c r="N43" s="464"/>
      <c r="O43" s="464"/>
      <c r="P43" s="464"/>
      <c r="T43" s="146"/>
      <c r="X43" s="147"/>
      <c r="AA43" s="362"/>
      <c r="AB43" s="365"/>
      <c r="AF43" s="470"/>
      <c r="BG43" s="470"/>
    </row>
    <row r="44" spans="3:59" s="466" customFormat="1" ht="69" customHeight="1" x14ac:dyDescent="0.25">
      <c r="C44" s="464"/>
      <c r="E44" s="503"/>
      <c r="H44" s="258"/>
      <c r="I44" s="465"/>
      <c r="J44" s="465"/>
      <c r="K44" s="465"/>
      <c r="L44" s="377"/>
      <c r="N44" s="464"/>
      <c r="O44" s="464"/>
      <c r="P44" s="464"/>
      <c r="S44" s="465"/>
      <c r="T44" s="146"/>
      <c r="V44" s="502"/>
      <c r="W44" s="502"/>
      <c r="X44" s="147"/>
      <c r="Y44" s="465"/>
      <c r="AA44" s="362"/>
      <c r="AB44" s="365"/>
      <c r="AD44" s="361"/>
      <c r="AF44" s="470"/>
      <c r="BG44" s="470"/>
    </row>
    <row r="45" spans="3:59" s="466" customFormat="1" ht="69" customHeight="1" x14ac:dyDescent="0.25">
      <c r="C45" s="464"/>
      <c r="E45" s="503"/>
      <c r="H45" s="258"/>
      <c r="I45" s="379"/>
      <c r="J45" s="465"/>
      <c r="K45" s="465"/>
      <c r="L45" s="380"/>
      <c r="N45" s="464"/>
      <c r="O45" s="464"/>
      <c r="P45" s="464"/>
      <c r="S45" s="465"/>
      <c r="T45" s="146"/>
      <c r="V45" s="381"/>
      <c r="W45" s="382"/>
      <c r="X45" s="147"/>
      <c r="Y45" s="465"/>
      <c r="AA45" s="362"/>
      <c r="AB45" s="365"/>
      <c r="AD45" s="361"/>
      <c r="AF45" s="470"/>
      <c r="BG45" s="470"/>
    </row>
    <row r="46" spans="3:59" s="466" customFormat="1" ht="69" customHeight="1" x14ac:dyDescent="0.25">
      <c r="C46" s="464"/>
      <c r="E46" s="503"/>
      <c r="H46" s="258"/>
      <c r="I46" s="202"/>
      <c r="J46" s="202"/>
      <c r="K46" s="202"/>
      <c r="L46" s="376"/>
      <c r="N46" s="464"/>
      <c r="O46" s="464"/>
      <c r="P46" s="464"/>
      <c r="S46" s="202"/>
      <c r="T46" s="146"/>
      <c r="V46" s="502"/>
      <c r="W46" s="502"/>
      <c r="X46" s="147"/>
      <c r="Y46" s="465"/>
      <c r="AA46" s="362"/>
      <c r="AB46" s="365"/>
      <c r="AD46" s="465"/>
      <c r="BG46" s="470"/>
    </row>
    <row r="47" spans="3:59" s="466" customFormat="1" ht="69" customHeight="1" x14ac:dyDescent="0.25">
      <c r="C47" s="464"/>
      <c r="E47" s="508"/>
      <c r="H47" s="501"/>
      <c r="I47" s="367"/>
      <c r="J47" s="367"/>
      <c r="K47" s="367"/>
      <c r="L47" s="367"/>
      <c r="N47" s="464"/>
      <c r="O47" s="464"/>
      <c r="P47" s="501"/>
      <c r="S47" s="367"/>
      <c r="T47" s="146"/>
      <c r="V47" s="383"/>
      <c r="W47" s="383"/>
      <c r="X47" s="147"/>
      <c r="Y47" s="384"/>
      <c r="AA47" s="362"/>
      <c r="AB47" s="365"/>
      <c r="AD47" s="385"/>
      <c r="AF47" s="470"/>
      <c r="BG47" s="470"/>
    </row>
    <row r="48" spans="3:59" s="466" customFormat="1" ht="69" customHeight="1" x14ac:dyDescent="0.2">
      <c r="C48" s="464"/>
      <c r="E48" s="508"/>
      <c r="H48" s="501"/>
      <c r="I48" s="367"/>
      <c r="J48" s="386"/>
      <c r="K48" s="386"/>
      <c r="L48" s="386"/>
      <c r="N48" s="464"/>
      <c r="O48" s="464"/>
      <c r="P48" s="501"/>
      <c r="S48" s="386"/>
      <c r="T48" s="146"/>
      <c r="U48" s="386"/>
      <c r="V48" s="383"/>
      <c r="W48" s="383"/>
      <c r="X48" s="147"/>
      <c r="Y48" s="465"/>
      <c r="AA48" s="362"/>
      <c r="AB48" s="365"/>
      <c r="AD48" s="367"/>
      <c r="BG48" s="470"/>
    </row>
    <row r="49" spans="3:59" s="466" customFormat="1" ht="69" customHeight="1" x14ac:dyDescent="0.2">
      <c r="C49" s="464"/>
      <c r="E49" s="508"/>
      <c r="H49" s="501"/>
      <c r="I49" s="367"/>
      <c r="J49" s="386"/>
      <c r="K49" s="386"/>
      <c r="L49" s="386"/>
      <c r="N49" s="464"/>
      <c r="O49" s="464"/>
      <c r="P49" s="501"/>
      <c r="S49" s="386"/>
      <c r="T49" s="146"/>
      <c r="V49" s="383"/>
      <c r="W49" s="383"/>
      <c r="X49" s="147"/>
      <c r="Y49" s="465"/>
      <c r="AA49" s="362"/>
      <c r="AB49" s="365"/>
      <c r="AD49" s="465"/>
      <c r="AF49" s="470"/>
      <c r="BG49" s="470"/>
    </row>
    <row r="50" spans="3:59" s="466" customFormat="1" ht="69" customHeight="1" x14ac:dyDescent="0.2">
      <c r="C50" s="464"/>
      <c r="E50" s="508"/>
      <c r="H50" s="501"/>
      <c r="I50" s="367"/>
      <c r="J50" s="387"/>
      <c r="K50" s="367"/>
      <c r="L50" s="386"/>
      <c r="N50" s="464"/>
      <c r="O50" s="464"/>
      <c r="P50" s="386"/>
      <c r="S50" s="367"/>
      <c r="T50" s="146"/>
      <c r="V50" s="388"/>
      <c r="W50" s="388"/>
      <c r="X50" s="147"/>
      <c r="Y50" s="465"/>
      <c r="AA50" s="362"/>
      <c r="AB50" s="365"/>
      <c r="AD50" s="465"/>
      <c r="AF50" s="470"/>
      <c r="BG50" s="470"/>
    </row>
    <row r="51" spans="3:59" s="466" customFormat="1" ht="69" customHeight="1" x14ac:dyDescent="0.2">
      <c r="C51" s="464"/>
      <c r="E51" s="508"/>
      <c r="H51" s="501"/>
      <c r="I51" s="367"/>
      <c r="J51" s="386"/>
      <c r="K51" s="386"/>
      <c r="L51" s="386"/>
      <c r="N51" s="464"/>
      <c r="O51" s="464"/>
      <c r="P51" s="501"/>
      <c r="S51" s="386"/>
      <c r="T51" s="146"/>
      <c r="V51" s="383"/>
      <c r="W51" s="383"/>
      <c r="X51" s="147"/>
      <c r="Y51" s="465"/>
      <c r="AA51" s="362"/>
      <c r="AB51" s="365"/>
      <c r="AD51" s="361"/>
      <c r="AF51" s="470"/>
      <c r="BG51" s="470"/>
    </row>
    <row r="52" spans="3:59" s="466" customFormat="1" ht="69" customHeight="1" x14ac:dyDescent="0.25">
      <c r="C52" s="464"/>
      <c r="E52" s="511"/>
      <c r="H52" s="501"/>
      <c r="I52" s="202"/>
      <c r="J52" s="153"/>
      <c r="K52" s="153"/>
      <c r="L52" s="153"/>
      <c r="M52" s="154"/>
      <c r="N52" s="464"/>
      <c r="O52" s="464"/>
      <c r="P52" s="464"/>
      <c r="S52" s="153"/>
      <c r="T52" s="146"/>
      <c r="V52" s="18"/>
      <c r="W52" s="18"/>
      <c r="X52" s="147"/>
      <c r="Y52" s="15"/>
      <c r="AA52" s="362"/>
      <c r="AB52" s="365"/>
      <c r="AD52" s="364"/>
      <c r="AF52" s="470"/>
      <c r="BG52" s="470"/>
    </row>
    <row r="53" spans="3:59" s="466" customFormat="1" ht="69" customHeight="1" x14ac:dyDescent="0.25">
      <c r="C53" s="464"/>
      <c r="E53" s="511"/>
      <c r="H53" s="501"/>
      <c r="I53" s="202"/>
      <c r="J53" s="389"/>
      <c r="K53" s="153"/>
      <c r="L53" s="153"/>
      <c r="M53" s="157"/>
      <c r="N53" s="464"/>
      <c r="O53" s="464"/>
      <c r="P53" s="464"/>
      <c r="S53" s="153"/>
      <c r="T53" s="146"/>
      <c r="V53" s="158"/>
      <c r="W53" s="158"/>
      <c r="X53" s="147"/>
      <c r="Y53" s="15"/>
      <c r="AA53" s="362"/>
      <c r="AB53" s="365"/>
      <c r="AD53" s="364"/>
      <c r="AF53" s="470"/>
      <c r="BG53" s="470"/>
    </row>
    <row r="54" spans="3:59" s="466" customFormat="1" ht="69" customHeight="1" x14ac:dyDescent="0.25">
      <c r="C54" s="464"/>
      <c r="E54" s="511"/>
      <c r="H54" s="501"/>
      <c r="I54" s="376"/>
      <c r="J54" s="376"/>
      <c r="K54" s="15"/>
      <c r="L54" s="153"/>
      <c r="M54" s="154"/>
      <c r="N54" s="464"/>
      <c r="O54" s="464"/>
      <c r="P54" s="464"/>
      <c r="S54" s="15"/>
      <c r="T54" s="146"/>
      <c r="V54" s="18"/>
      <c r="W54" s="18"/>
      <c r="X54" s="147"/>
      <c r="Y54" s="15"/>
      <c r="AA54" s="362"/>
      <c r="AB54" s="365"/>
      <c r="AD54" s="17"/>
      <c r="AF54" s="470"/>
      <c r="BG54" s="470"/>
    </row>
    <row r="55" spans="3:59" s="466" customFormat="1" ht="69" customHeight="1" x14ac:dyDescent="0.25">
      <c r="C55" s="464"/>
      <c r="E55" s="511"/>
      <c r="H55" s="501"/>
      <c r="I55" s="390"/>
      <c r="J55" s="15"/>
      <c r="K55" s="15"/>
      <c r="L55" s="17"/>
      <c r="M55" s="162"/>
      <c r="N55" s="464"/>
      <c r="O55" s="464"/>
      <c r="P55" s="464"/>
      <c r="S55" s="15"/>
      <c r="T55" s="146"/>
      <c r="V55" s="18"/>
      <c r="W55" s="18"/>
      <c r="X55" s="147"/>
      <c r="Y55" s="15"/>
      <c r="AA55" s="362"/>
      <c r="AB55" s="365"/>
      <c r="AD55" s="364"/>
      <c r="AF55" s="470"/>
      <c r="BG55" s="470"/>
    </row>
    <row r="56" spans="3:59" s="466" customFormat="1" ht="69" customHeight="1" x14ac:dyDescent="0.25">
      <c r="C56" s="464"/>
      <c r="E56" s="511"/>
      <c r="H56" s="501"/>
      <c r="I56" s="202"/>
      <c r="J56" s="15"/>
      <c r="K56" s="15"/>
      <c r="L56" s="391"/>
      <c r="M56" s="164"/>
      <c r="N56" s="464"/>
      <c r="O56" s="464"/>
      <c r="P56" s="464"/>
      <c r="S56" s="15"/>
      <c r="T56" s="146"/>
      <c r="V56" s="18"/>
      <c r="W56" s="155"/>
      <c r="X56" s="147"/>
      <c r="Y56" s="15"/>
      <c r="AA56" s="362"/>
      <c r="AB56" s="365"/>
      <c r="AD56" s="17"/>
      <c r="AF56" s="470"/>
      <c r="BG56" s="470"/>
    </row>
    <row r="57" spans="3:59" s="466" customFormat="1" ht="69" customHeight="1" x14ac:dyDescent="0.25">
      <c r="C57" s="464"/>
      <c r="E57" s="511"/>
      <c r="H57" s="501"/>
      <c r="I57" s="376"/>
      <c r="J57" s="15"/>
      <c r="K57" s="27"/>
      <c r="L57" s="27"/>
      <c r="M57" s="154"/>
      <c r="N57" s="464"/>
      <c r="O57" s="464"/>
      <c r="P57" s="464"/>
      <c r="S57" s="27"/>
      <c r="T57" s="146"/>
      <c r="V57" s="18"/>
      <c r="W57" s="18"/>
      <c r="X57" s="147"/>
      <c r="Y57" s="15"/>
      <c r="AA57" s="362"/>
      <c r="AB57" s="365"/>
      <c r="AD57" s="17"/>
      <c r="AF57" s="470"/>
      <c r="AG57" s="470"/>
      <c r="AH57" s="470"/>
      <c r="AI57" s="470"/>
      <c r="AJ57" s="470"/>
      <c r="AK57" s="470"/>
      <c r="AL57" s="470"/>
      <c r="AM57" s="470"/>
      <c r="AN57" s="470"/>
      <c r="AO57" s="470"/>
      <c r="AP57" s="470"/>
      <c r="AQ57" s="470"/>
      <c r="AR57" s="470"/>
      <c r="AS57" s="470"/>
      <c r="AT57" s="470"/>
      <c r="AU57" s="470"/>
      <c r="AV57" s="470"/>
      <c r="AW57" s="470"/>
      <c r="AX57" s="470"/>
      <c r="AY57" s="470"/>
      <c r="AZ57" s="470"/>
      <c r="BA57" s="470"/>
      <c r="BB57" s="470"/>
      <c r="BC57" s="470"/>
      <c r="BD57" s="470"/>
      <c r="BE57" s="470"/>
      <c r="BF57" s="470"/>
      <c r="BG57" s="470"/>
    </row>
    <row r="58" spans="3:59" s="466" customFormat="1" ht="69" customHeight="1" x14ac:dyDescent="0.25">
      <c r="C58" s="464"/>
      <c r="E58" s="511"/>
      <c r="H58" s="501"/>
      <c r="I58" s="202"/>
      <c r="J58" s="15"/>
      <c r="K58" s="15"/>
      <c r="L58" s="15"/>
      <c r="M58" s="162"/>
      <c r="N58" s="464"/>
      <c r="O58" s="464"/>
      <c r="P58" s="464"/>
      <c r="S58" s="15"/>
      <c r="T58" s="146"/>
      <c r="V58" s="18"/>
      <c r="W58" s="18"/>
      <c r="X58" s="147"/>
      <c r="Y58" s="15"/>
      <c r="AA58" s="362"/>
      <c r="AB58" s="365"/>
      <c r="AD58" s="17"/>
      <c r="AF58" s="470"/>
      <c r="BG58" s="470"/>
    </row>
    <row r="59" spans="3:59" s="466" customFormat="1" ht="69" customHeight="1" x14ac:dyDescent="0.25">
      <c r="C59" s="464"/>
      <c r="E59" s="511"/>
      <c r="H59" s="501"/>
      <c r="I59" s="202"/>
      <c r="J59" s="15"/>
      <c r="K59" s="15"/>
      <c r="L59" s="15"/>
      <c r="M59" s="162"/>
      <c r="N59" s="464"/>
      <c r="O59" s="464"/>
      <c r="P59" s="464"/>
      <c r="S59" s="15"/>
      <c r="T59" s="146"/>
      <c r="V59" s="18"/>
      <c r="W59" s="18"/>
      <c r="X59" s="147"/>
      <c r="Y59" s="15"/>
      <c r="AA59" s="362"/>
      <c r="AB59" s="365"/>
      <c r="AD59" s="17"/>
      <c r="AF59" s="470"/>
      <c r="BG59" s="470"/>
    </row>
    <row r="60" spans="3:59" s="466" customFormat="1" ht="69" customHeight="1" x14ac:dyDescent="0.25">
      <c r="C60" s="464"/>
      <c r="E60" s="511"/>
      <c r="H60" s="501"/>
      <c r="I60" s="202"/>
      <c r="J60" s="15"/>
      <c r="K60" s="15"/>
      <c r="L60" s="15"/>
      <c r="M60" s="162"/>
      <c r="N60" s="464"/>
      <c r="O60" s="464"/>
      <c r="P60" s="464"/>
      <c r="S60" s="15"/>
      <c r="T60" s="146"/>
      <c r="V60" s="18"/>
      <c r="W60" s="18"/>
      <c r="X60" s="147"/>
      <c r="Y60" s="15"/>
      <c r="AA60" s="362"/>
      <c r="AB60" s="365"/>
      <c r="AD60" s="175"/>
      <c r="AF60" s="470"/>
      <c r="BG60" s="470"/>
    </row>
    <row r="61" spans="3:59" s="466" customFormat="1" ht="69" customHeight="1" x14ac:dyDescent="0.25">
      <c r="C61" s="464"/>
      <c r="E61" s="511"/>
      <c r="H61" s="501"/>
      <c r="I61" s="202"/>
      <c r="J61" s="27"/>
      <c r="K61" s="27"/>
      <c r="L61" s="27"/>
      <c r="M61" s="164"/>
      <c r="N61" s="464"/>
      <c r="O61" s="464"/>
      <c r="P61" s="464"/>
      <c r="S61" s="27"/>
      <c r="T61" s="146"/>
      <c r="V61" s="18"/>
      <c r="W61" s="18"/>
      <c r="X61" s="147"/>
      <c r="Y61" s="15"/>
      <c r="AA61" s="362"/>
      <c r="AB61" s="365"/>
      <c r="AD61" s="17"/>
      <c r="AF61" s="470"/>
      <c r="BG61" s="470"/>
    </row>
    <row r="62" spans="3:59" s="466" customFormat="1" ht="69" customHeight="1" x14ac:dyDescent="0.25">
      <c r="C62" s="464"/>
      <c r="E62" s="508"/>
      <c r="H62" s="501"/>
      <c r="I62" s="367"/>
      <c r="J62" s="392"/>
      <c r="N62" s="464"/>
      <c r="O62" s="464"/>
      <c r="P62" s="464"/>
      <c r="T62" s="146"/>
      <c r="X62" s="147"/>
      <c r="Y62" s="203"/>
      <c r="AA62" s="362"/>
      <c r="AB62" s="365"/>
      <c r="AD62" s="15"/>
      <c r="AF62" s="470"/>
      <c r="BG62" s="470"/>
    </row>
    <row r="63" spans="3:59" s="466" customFormat="1" ht="69" customHeight="1" x14ac:dyDescent="0.25">
      <c r="C63" s="464"/>
      <c r="E63" s="508"/>
      <c r="H63" s="501"/>
      <c r="I63" s="202"/>
      <c r="J63" s="392"/>
      <c r="N63" s="464"/>
      <c r="O63" s="464"/>
      <c r="P63" s="464"/>
      <c r="T63" s="146"/>
      <c r="X63" s="147"/>
      <c r="Y63" s="203"/>
      <c r="AA63" s="362"/>
      <c r="AB63" s="365"/>
      <c r="AD63" s="15"/>
      <c r="AF63" s="470"/>
      <c r="BG63" s="470"/>
    </row>
    <row r="64" spans="3:59" s="466" customFormat="1" ht="69" customHeight="1" x14ac:dyDescent="0.25">
      <c r="C64" s="464"/>
      <c r="E64" s="508"/>
      <c r="H64" s="501"/>
      <c r="I64" s="202"/>
      <c r="J64" s="392"/>
      <c r="N64" s="464"/>
      <c r="O64" s="464"/>
      <c r="P64" s="464"/>
      <c r="T64" s="146"/>
      <c r="X64" s="147"/>
      <c r="Y64" s="203"/>
      <c r="AA64" s="362"/>
      <c r="AB64" s="365"/>
      <c r="AD64" s="15"/>
      <c r="AF64" s="470"/>
      <c r="BG64" s="470"/>
    </row>
    <row r="65" spans="3:59" s="466" customFormat="1" ht="69" customHeight="1" x14ac:dyDescent="0.25">
      <c r="C65" s="464"/>
      <c r="E65" s="508"/>
      <c r="H65" s="501"/>
      <c r="I65" s="202"/>
      <c r="J65" s="392"/>
      <c r="N65" s="464"/>
      <c r="O65" s="464"/>
      <c r="P65" s="464"/>
      <c r="T65" s="146"/>
      <c r="X65" s="147"/>
      <c r="Y65" s="203"/>
      <c r="AA65" s="362"/>
      <c r="AB65" s="365"/>
      <c r="AD65" s="15"/>
      <c r="AF65" s="470"/>
      <c r="BG65" s="470"/>
    </row>
    <row r="66" spans="3:59" s="466" customFormat="1" ht="69" customHeight="1" x14ac:dyDescent="0.2">
      <c r="C66" s="464"/>
      <c r="E66" s="503"/>
      <c r="H66" s="501"/>
      <c r="I66" s="370"/>
      <c r="N66" s="464"/>
      <c r="O66" s="464"/>
      <c r="P66" s="464"/>
      <c r="T66" s="146"/>
      <c r="X66" s="147"/>
      <c r="Y66" s="372"/>
      <c r="AA66" s="362"/>
      <c r="AB66" s="365"/>
      <c r="AF66" s="470"/>
      <c r="BG66" s="470"/>
    </row>
    <row r="67" spans="3:59" s="466" customFormat="1" ht="69" customHeight="1" x14ac:dyDescent="0.25">
      <c r="C67" s="464"/>
      <c r="E67" s="503"/>
      <c r="H67" s="501"/>
      <c r="I67" s="202"/>
      <c r="J67" s="203"/>
      <c r="K67" s="27"/>
      <c r="L67" s="20"/>
      <c r="M67" s="197"/>
      <c r="N67" s="464"/>
      <c r="O67" s="464"/>
      <c r="P67" s="464"/>
      <c r="T67" s="146"/>
      <c r="U67" s="27"/>
      <c r="V67" s="393"/>
      <c r="W67" s="393"/>
      <c r="X67" s="147"/>
      <c r="Y67" s="27"/>
      <c r="AA67" s="362"/>
      <c r="AB67" s="365"/>
      <c r="AF67" s="470"/>
      <c r="BG67" s="470"/>
    </row>
    <row r="68" spans="3:59" s="466" customFormat="1" ht="69" customHeight="1" x14ac:dyDescent="0.25">
      <c r="C68" s="464"/>
      <c r="E68" s="503"/>
      <c r="H68" s="501"/>
      <c r="I68" s="202"/>
      <c r="J68" s="203"/>
      <c r="K68" s="17"/>
      <c r="L68" s="199"/>
      <c r="M68" s="164"/>
      <c r="N68" s="464"/>
      <c r="O68" s="464"/>
      <c r="P68" s="464"/>
      <c r="T68" s="146"/>
      <c r="U68" s="17"/>
      <c r="V68" s="393"/>
      <c r="W68" s="393"/>
      <c r="X68" s="147"/>
      <c r="Y68" s="27"/>
      <c r="AA68" s="362"/>
      <c r="AB68" s="365"/>
      <c r="AF68" s="470"/>
      <c r="BG68" s="470"/>
    </row>
    <row r="69" spans="3:59" s="466" customFormat="1" ht="69" customHeight="1" x14ac:dyDescent="0.2">
      <c r="C69" s="464"/>
      <c r="E69" s="503"/>
      <c r="H69" s="501"/>
      <c r="I69" s="465"/>
      <c r="J69" s="203"/>
      <c r="K69" s="465"/>
      <c r="L69" s="200"/>
      <c r="M69" s="465"/>
      <c r="N69" s="464"/>
      <c r="O69" s="464"/>
      <c r="P69" s="395"/>
      <c r="T69" s="146"/>
      <c r="U69" s="465"/>
      <c r="V69" s="378"/>
      <c r="W69" s="201"/>
      <c r="X69" s="147"/>
      <c r="Y69" s="403"/>
      <c r="AA69" s="362"/>
      <c r="AB69" s="365"/>
      <c r="AF69" s="470"/>
      <c r="BG69" s="470"/>
    </row>
    <row r="70" spans="3:59" s="466" customFormat="1" ht="69" customHeight="1" x14ac:dyDescent="0.2">
      <c r="C70" s="464"/>
      <c r="E70" s="503"/>
      <c r="H70" s="501"/>
      <c r="I70" s="202"/>
      <c r="J70" s="199"/>
      <c r="K70" s="16"/>
      <c r="L70" s="199"/>
      <c r="M70" s="164"/>
      <c r="N70" s="464"/>
      <c r="O70" s="464"/>
      <c r="P70" s="464"/>
      <c r="T70" s="146"/>
      <c r="U70" s="16"/>
      <c r="V70" s="393"/>
      <c r="W70" s="393"/>
      <c r="X70" s="147"/>
      <c r="Y70" s="403"/>
      <c r="AA70" s="362"/>
      <c r="AB70" s="365"/>
      <c r="AF70" s="470"/>
      <c r="BG70" s="470"/>
    </row>
    <row r="71" spans="3:59" s="466" customFormat="1" ht="69" customHeight="1" x14ac:dyDescent="0.2">
      <c r="C71" s="464"/>
      <c r="E71" s="503"/>
      <c r="H71" s="501"/>
      <c r="I71" s="370"/>
      <c r="N71" s="464"/>
      <c r="O71" s="464"/>
      <c r="T71" s="146"/>
      <c r="X71" s="147"/>
      <c r="Y71" s="372"/>
      <c r="AA71" s="362"/>
      <c r="AB71" s="365"/>
      <c r="AF71" s="470"/>
      <c r="BG71" s="470"/>
    </row>
    <row r="72" spans="3:59" s="466" customFormat="1" ht="69" customHeight="1" x14ac:dyDescent="0.2">
      <c r="C72" s="464"/>
      <c r="E72" s="503"/>
      <c r="H72" s="501"/>
      <c r="I72" s="370"/>
      <c r="N72" s="464"/>
      <c r="O72" s="464"/>
      <c r="T72" s="146"/>
      <c r="X72" s="147"/>
      <c r="Y72" s="372"/>
      <c r="AA72" s="362"/>
      <c r="AB72" s="365"/>
      <c r="AF72" s="470"/>
      <c r="BG72" s="470"/>
    </row>
    <row r="73" spans="3:59" s="466" customFormat="1" ht="69" customHeight="1" x14ac:dyDescent="0.25">
      <c r="C73" s="464"/>
      <c r="E73" s="503"/>
      <c r="H73" s="501"/>
      <c r="I73" s="202"/>
      <c r="N73" s="464"/>
      <c r="O73" s="464"/>
      <c r="P73" s="395"/>
      <c r="T73" s="146"/>
      <c r="X73" s="147"/>
      <c r="Y73" s="366"/>
      <c r="AA73" s="362"/>
      <c r="AB73" s="365"/>
      <c r="AF73" s="470"/>
      <c r="BG73" s="470"/>
    </row>
    <row r="74" spans="3:59" s="466" customFormat="1" ht="69" customHeight="1" x14ac:dyDescent="0.2">
      <c r="C74" s="464"/>
      <c r="E74" s="503"/>
      <c r="H74" s="258"/>
      <c r="I74" s="386"/>
      <c r="J74" s="199"/>
      <c r="K74" s="17"/>
      <c r="L74" s="17"/>
      <c r="N74" s="464"/>
      <c r="O74" s="464"/>
      <c r="P74" s="464"/>
      <c r="T74" s="146"/>
      <c r="U74" s="17"/>
      <c r="V74" s="393"/>
      <c r="W74" s="393"/>
      <c r="X74" s="147"/>
      <c r="Y74" s="366"/>
      <c r="AA74" s="362"/>
      <c r="AB74" s="365"/>
      <c r="AF74" s="470"/>
      <c r="BG74" s="470"/>
    </row>
    <row r="75" spans="3:59" s="466" customFormat="1" ht="69" customHeight="1" x14ac:dyDescent="0.25">
      <c r="C75" s="464"/>
      <c r="E75" s="503"/>
      <c r="H75" s="258"/>
      <c r="I75" s="370"/>
      <c r="J75" s="396"/>
      <c r="N75" s="464"/>
      <c r="O75" s="464"/>
      <c r="P75" s="464"/>
      <c r="T75" s="146"/>
      <c r="X75" s="147"/>
      <c r="AA75" s="362"/>
      <c r="AB75" s="365"/>
      <c r="AF75" s="470"/>
      <c r="BG75" s="470"/>
    </row>
    <row r="76" spans="3:59" s="466" customFormat="1" ht="69" customHeight="1" x14ac:dyDescent="0.2">
      <c r="C76" s="464"/>
      <c r="E76" s="503"/>
      <c r="H76" s="258"/>
      <c r="I76" s="397"/>
      <c r="J76" s="199"/>
      <c r="K76" s="17"/>
      <c r="L76" s="17"/>
      <c r="N76" s="464"/>
      <c r="O76" s="464"/>
      <c r="P76" s="464"/>
      <c r="T76" s="146"/>
      <c r="U76" s="17"/>
      <c r="V76" s="393"/>
      <c r="W76" s="393"/>
      <c r="X76" s="147"/>
      <c r="Y76" s="361"/>
      <c r="AA76" s="362"/>
      <c r="AB76" s="365"/>
      <c r="AF76" s="470"/>
      <c r="BG76" s="470"/>
    </row>
    <row r="77" spans="3:59" s="466" customFormat="1" ht="69" customHeight="1" x14ac:dyDescent="0.2">
      <c r="C77" s="464"/>
      <c r="E77" s="503"/>
      <c r="H77" s="258"/>
      <c r="I77" s="386"/>
      <c r="J77" s="398"/>
      <c r="K77" s="398"/>
      <c r="N77" s="464"/>
      <c r="O77" s="464"/>
      <c r="P77" s="464"/>
      <c r="T77" s="146"/>
      <c r="X77" s="147"/>
      <c r="AA77" s="362"/>
      <c r="AB77" s="365"/>
      <c r="AF77" s="470"/>
      <c r="BG77" s="470"/>
    </row>
    <row r="78" spans="3:59" s="466" customFormat="1" ht="69" customHeight="1" x14ac:dyDescent="0.2">
      <c r="C78" s="464"/>
      <c r="E78" s="511"/>
      <c r="H78" s="258"/>
      <c r="I78" s="399"/>
      <c r="K78" s="503"/>
      <c r="M78" s="400"/>
      <c r="N78" s="464"/>
      <c r="O78" s="464"/>
      <c r="P78" s="464"/>
      <c r="T78" s="146"/>
      <c r="V78" s="382"/>
      <c r="W78" s="382"/>
      <c r="X78" s="147"/>
      <c r="Y78" s="196"/>
      <c r="AA78" s="362"/>
      <c r="AB78" s="365"/>
      <c r="AF78" s="470"/>
      <c r="BG78" s="470"/>
    </row>
    <row r="79" spans="3:59" s="466" customFormat="1" ht="69" customHeight="1" x14ac:dyDescent="0.25">
      <c r="C79" s="464"/>
      <c r="E79" s="511"/>
      <c r="H79" s="258"/>
      <c r="I79" s="401"/>
      <c r="K79" s="503"/>
      <c r="M79" s="400"/>
      <c r="N79" s="464"/>
      <c r="O79" s="464"/>
      <c r="P79" s="464"/>
      <c r="T79" s="146"/>
      <c r="V79" s="382"/>
      <c r="W79" s="382"/>
      <c r="X79" s="147"/>
      <c r="Y79" s="196"/>
      <c r="AA79" s="362"/>
      <c r="AB79" s="365"/>
      <c r="AF79" s="470"/>
      <c r="BG79" s="470"/>
    </row>
    <row r="80" spans="3:59" s="466" customFormat="1" ht="69" customHeight="1" x14ac:dyDescent="0.25">
      <c r="C80" s="464"/>
      <c r="E80" s="511"/>
      <c r="H80" s="258"/>
      <c r="I80" s="401"/>
      <c r="K80" s="380"/>
      <c r="M80" s="400"/>
      <c r="N80" s="464"/>
      <c r="O80" s="464"/>
      <c r="P80" s="395"/>
      <c r="T80" s="146"/>
      <c r="V80" s="382"/>
      <c r="W80" s="382"/>
      <c r="X80" s="147"/>
      <c r="Y80" s="196"/>
      <c r="AA80" s="362"/>
      <c r="AB80" s="365"/>
      <c r="AF80" s="470"/>
      <c r="BG80" s="470"/>
    </row>
    <row r="81" spans="3:59" s="466" customFormat="1" ht="69" customHeight="1" x14ac:dyDescent="0.2">
      <c r="C81" s="464"/>
      <c r="E81" s="511"/>
      <c r="H81" s="258"/>
      <c r="I81" s="402"/>
      <c r="M81" s="400"/>
      <c r="N81" s="464"/>
      <c r="O81" s="464"/>
      <c r="P81" s="464"/>
      <c r="T81" s="146"/>
      <c r="V81" s="382"/>
      <c r="W81" s="382"/>
      <c r="X81" s="147"/>
      <c r="Y81" s="372"/>
      <c r="AA81" s="362"/>
      <c r="AB81" s="365"/>
      <c r="AF81" s="470"/>
      <c r="BG81" s="470"/>
    </row>
    <row r="82" spans="3:59" s="466" customFormat="1" ht="69" customHeight="1" x14ac:dyDescent="0.2">
      <c r="C82" s="464"/>
      <c r="E82" s="511"/>
      <c r="H82" s="258"/>
      <c r="I82" s="402"/>
      <c r="M82" s="400"/>
      <c r="N82" s="464"/>
      <c r="O82" s="464"/>
      <c r="P82" s="464"/>
      <c r="T82" s="146"/>
      <c r="V82" s="382"/>
      <c r="W82" s="382"/>
      <c r="X82" s="147"/>
      <c r="Y82" s="372"/>
      <c r="AA82" s="362"/>
      <c r="AB82" s="365"/>
      <c r="AF82" s="470"/>
      <c r="BG82" s="470"/>
    </row>
    <row r="83" spans="3:59" s="466" customFormat="1" ht="69" customHeight="1" x14ac:dyDescent="0.25">
      <c r="C83" s="464"/>
      <c r="E83" s="511"/>
      <c r="H83" s="258"/>
      <c r="I83" s="401"/>
      <c r="M83" s="400"/>
      <c r="N83" s="464"/>
      <c r="O83" s="464"/>
      <c r="P83" s="394"/>
      <c r="T83" s="146"/>
      <c r="V83" s="382"/>
      <c r="W83" s="382"/>
      <c r="X83" s="147"/>
      <c r="Y83" s="196"/>
      <c r="AA83" s="362"/>
      <c r="AB83" s="365"/>
      <c r="AF83" s="470"/>
      <c r="BG83" s="470"/>
    </row>
    <row r="84" spans="3:59" s="466" customFormat="1" ht="69" customHeight="1" x14ac:dyDescent="0.25">
      <c r="C84" s="464"/>
      <c r="E84" s="511"/>
      <c r="H84" s="258"/>
      <c r="I84" s="401"/>
      <c r="M84" s="400"/>
      <c r="N84" s="464"/>
      <c r="O84" s="464"/>
      <c r="P84" s="394"/>
      <c r="T84" s="146"/>
      <c r="V84" s="382"/>
      <c r="W84" s="382"/>
      <c r="X84" s="147"/>
      <c r="Y84" s="196"/>
      <c r="AA84" s="362"/>
      <c r="AB84" s="365"/>
      <c r="AF84" s="470"/>
      <c r="BG84" s="470"/>
    </row>
    <row r="85" spans="3:59" s="466" customFormat="1" ht="69" customHeight="1" x14ac:dyDescent="0.25">
      <c r="C85" s="464"/>
      <c r="E85" s="511"/>
      <c r="H85" s="258"/>
      <c r="I85" s="401"/>
      <c r="J85" s="199"/>
      <c r="K85" s="464"/>
      <c r="L85" s="380"/>
      <c r="M85" s="400"/>
      <c r="N85" s="464"/>
      <c r="O85" s="464"/>
      <c r="P85" s="258"/>
      <c r="S85" s="464"/>
      <c r="T85" s="146"/>
      <c r="V85" s="393"/>
      <c r="W85" s="393"/>
      <c r="X85" s="147"/>
      <c r="Y85" s="196"/>
      <c r="AA85" s="362"/>
      <c r="AB85" s="365"/>
      <c r="AF85" s="470"/>
      <c r="BG85" s="470"/>
    </row>
    <row r="86" spans="3:59" s="466" customFormat="1" ht="69" customHeight="1" x14ac:dyDescent="0.2">
      <c r="C86" s="464"/>
      <c r="E86" s="511"/>
      <c r="H86" s="258"/>
      <c r="I86" s="403"/>
      <c r="J86" s="395"/>
      <c r="K86" s="395"/>
      <c r="L86" s="395"/>
      <c r="M86" s="258"/>
      <c r="N86" s="464"/>
      <c r="O86" s="464"/>
      <c r="P86" s="464"/>
      <c r="T86" s="146"/>
      <c r="V86" s="393"/>
      <c r="W86" s="393"/>
      <c r="X86" s="147"/>
      <c r="Y86" s="372"/>
      <c r="AA86" s="362"/>
      <c r="AB86" s="365"/>
      <c r="AF86" s="470"/>
      <c r="BG86" s="470"/>
    </row>
    <row r="87" spans="3:59" s="466" customFormat="1" ht="69" customHeight="1" x14ac:dyDescent="0.25">
      <c r="C87" s="464"/>
      <c r="E87" s="511"/>
      <c r="H87" s="258"/>
      <c r="I87" s="376"/>
      <c r="J87" s="199"/>
      <c r="K87" s="258"/>
      <c r="L87" s="258"/>
      <c r="M87" s="258"/>
      <c r="N87" s="464"/>
      <c r="O87" s="464"/>
      <c r="P87" s="258"/>
      <c r="S87" s="258"/>
      <c r="T87" s="146"/>
      <c r="V87" s="393"/>
      <c r="W87" s="393"/>
      <c r="X87" s="147"/>
      <c r="Y87" s="196"/>
      <c r="AA87" s="362"/>
      <c r="AB87" s="365"/>
      <c r="AF87" s="470"/>
      <c r="BG87" s="470"/>
    </row>
    <row r="88" spans="3:59" s="466" customFormat="1" ht="69" customHeight="1" x14ac:dyDescent="0.25">
      <c r="C88" s="464"/>
      <c r="E88" s="511"/>
      <c r="H88" s="258"/>
      <c r="I88" s="376"/>
      <c r="J88" s="199"/>
      <c r="K88" s="258"/>
      <c r="L88" s="258"/>
      <c r="M88" s="258"/>
      <c r="N88" s="464"/>
      <c r="O88" s="464"/>
      <c r="P88" s="258"/>
      <c r="S88" s="258"/>
      <c r="T88" s="146"/>
      <c r="V88" s="393"/>
      <c r="W88" s="393"/>
      <c r="X88" s="147"/>
      <c r="Y88" s="258"/>
      <c r="AA88" s="362"/>
      <c r="AB88" s="365"/>
      <c r="AF88" s="470"/>
      <c r="BG88" s="470"/>
    </row>
    <row r="89" spans="3:59" s="466" customFormat="1" ht="69" customHeight="1" x14ac:dyDescent="0.25">
      <c r="C89" s="464"/>
      <c r="E89" s="511"/>
      <c r="H89" s="258"/>
      <c r="I89" s="376"/>
      <c r="J89" s="199"/>
      <c r="K89" s="258"/>
      <c r="L89" s="258"/>
      <c r="M89" s="258"/>
      <c r="N89" s="464"/>
      <c r="O89" s="464"/>
      <c r="P89" s="258"/>
      <c r="S89" s="258"/>
      <c r="T89" s="146"/>
      <c r="V89" s="393"/>
      <c r="W89" s="393"/>
      <c r="X89" s="147"/>
      <c r="Y89" s="27"/>
      <c r="AA89" s="362"/>
      <c r="AB89" s="365"/>
      <c r="AF89" s="470"/>
      <c r="BG89" s="470"/>
    </row>
    <row r="90" spans="3:59" s="466" customFormat="1" ht="69" customHeight="1" x14ac:dyDescent="0.25">
      <c r="C90" s="464"/>
      <c r="E90" s="511"/>
      <c r="H90" s="258"/>
      <c r="I90" s="376"/>
      <c r="J90" s="199"/>
      <c r="K90" s="258"/>
      <c r="L90" s="258"/>
      <c r="M90" s="258"/>
      <c r="N90" s="464"/>
      <c r="O90" s="464"/>
      <c r="P90" s="258"/>
      <c r="S90" s="258"/>
      <c r="T90" s="146"/>
      <c r="V90" s="393"/>
      <c r="W90" s="393"/>
      <c r="X90" s="147"/>
      <c r="Y90" s="27"/>
      <c r="AA90" s="362"/>
      <c r="AB90" s="365"/>
      <c r="AF90" s="470"/>
      <c r="BG90" s="470"/>
    </row>
    <row r="91" spans="3:59" s="466" customFormat="1" ht="69" customHeight="1" x14ac:dyDescent="0.25">
      <c r="C91" s="464"/>
      <c r="E91" s="511"/>
      <c r="H91" s="258"/>
      <c r="I91" s="376"/>
      <c r="J91" s="199"/>
      <c r="K91" s="258"/>
      <c r="L91" s="258"/>
      <c r="M91" s="258"/>
      <c r="N91" s="464"/>
      <c r="O91" s="464"/>
      <c r="P91" s="258"/>
      <c r="S91" s="258"/>
      <c r="T91" s="146"/>
      <c r="V91" s="393"/>
      <c r="W91" s="393"/>
      <c r="X91" s="147"/>
      <c r="Y91" s="27"/>
      <c r="AA91" s="362"/>
      <c r="AB91" s="365"/>
      <c r="AF91" s="470"/>
      <c r="BG91" s="470"/>
    </row>
    <row r="92" spans="3:59" s="466" customFormat="1" ht="69" customHeight="1" x14ac:dyDescent="0.25">
      <c r="C92" s="464"/>
      <c r="E92" s="511"/>
      <c r="H92" s="258"/>
      <c r="I92" s="376"/>
      <c r="J92" s="199"/>
      <c r="K92" s="258"/>
      <c r="L92" s="258"/>
      <c r="M92" s="258"/>
      <c r="N92" s="464"/>
      <c r="O92" s="464"/>
      <c r="P92" s="258"/>
      <c r="S92" s="258"/>
      <c r="T92" s="146"/>
      <c r="V92" s="393"/>
      <c r="W92" s="393"/>
      <c r="X92" s="147"/>
      <c r="Y92" s="258"/>
      <c r="AA92" s="362"/>
      <c r="AB92" s="365"/>
      <c r="AF92" s="470"/>
      <c r="BG92" s="470"/>
    </row>
    <row r="93" spans="3:59" s="466" customFormat="1" ht="69" customHeight="1" x14ac:dyDescent="0.25">
      <c r="C93" s="464"/>
      <c r="E93" s="503"/>
      <c r="H93" s="501"/>
      <c r="I93" s="388"/>
      <c r="J93" s="199"/>
      <c r="N93" s="464"/>
      <c r="O93" s="464"/>
      <c r="P93" s="464"/>
      <c r="T93" s="146"/>
      <c r="X93" s="147"/>
      <c r="Y93" s="258"/>
      <c r="AA93" s="362"/>
      <c r="AB93" s="365"/>
      <c r="AF93" s="470"/>
      <c r="BG93" s="470"/>
    </row>
    <row r="94" spans="3:59" s="466" customFormat="1" ht="69" customHeight="1" x14ac:dyDescent="0.25">
      <c r="C94" s="464"/>
      <c r="E94" s="503"/>
      <c r="H94" s="501"/>
      <c r="I94" s="504"/>
      <c r="N94" s="464"/>
      <c r="O94" s="464"/>
      <c r="P94" s="464"/>
      <c r="T94" s="146"/>
      <c r="X94" s="147"/>
      <c r="AA94" s="362"/>
      <c r="AB94" s="365"/>
      <c r="AF94" s="470"/>
      <c r="BG94" s="470"/>
    </row>
    <row r="95" spans="3:59" s="466" customFormat="1" ht="69" customHeight="1" x14ac:dyDescent="0.25">
      <c r="C95" s="464"/>
      <c r="E95" s="503"/>
      <c r="H95" s="501"/>
      <c r="I95" s="388"/>
      <c r="J95" s="199"/>
      <c r="K95" s="258"/>
      <c r="L95" s="258"/>
      <c r="M95" s="258"/>
      <c r="N95" s="464"/>
      <c r="O95" s="464"/>
      <c r="P95" s="258"/>
      <c r="S95" s="258"/>
      <c r="T95" s="146"/>
      <c r="V95" s="393"/>
      <c r="W95" s="393"/>
      <c r="X95" s="147"/>
      <c r="Y95" s="258"/>
      <c r="AA95" s="362"/>
      <c r="AB95" s="365"/>
      <c r="AF95" s="470"/>
      <c r="BG95" s="470"/>
    </row>
    <row r="96" spans="3:59" s="466" customFormat="1" ht="69" customHeight="1" x14ac:dyDescent="0.25">
      <c r="C96" s="464"/>
      <c r="E96" s="503"/>
      <c r="H96" s="501"/>
      <c r="I96" s="388"/>
      <c r="J96" s="199"/>
      <c r="K96" s="258"/>
      <c r="L96" s="258"/>
      <c r="M96" s="409"/>
      <c r="N96" s="464"/>
      <c r="O96" s="464"/>
      <c r="P96" s="258"/>
      <c r="S96" s="258"/>
      <c r="T96" s="146"/>
      <c r="V96" s="393"/>
      <c r="W96" s="393"/>
      <c r="X96" s="147"/>
      <c r="Y96" s="258"/>
      <c r="AA96" s="362"/>
      <c r="AB96" s="365"/>
      <c r="AF96" s="470"/>
      <c r="BG96" s="470"/>
    </row>
    <row r="97" spans="3:59" s="466" customFormat="1" ht="69" customHeight="1" x14ac:dyDescent="0.25">
      <c r="C97" s="464"/>
      <c r="E97" s="503"/>
      <c r="H97" s="501"/>
      <c r="I97" s="388"/>
      <c r="J97" s="199"/>
      <c r="K97" s="258"/>
      <c r="L97" s="258"/>
      <c r="M97" s="409"/>
      <c r="N97" s="464"/>
      <c r="O97" s="464"/>
      <c r="P97" s="258"/>
      <c r="S97" s="258"/>
      <c r="T97" s="146"/>
      <c r="V97" s="393"/>
      <c r="W97" s="393"/>
      <c r="X97" s="147"/>
      <c r="Y97" s="258"/>
      <c r="AA97" s="362"/>
      <c r="AB97" s="365"/>
      <c r="AF97" s="470"/>
      <c r="BG97" s="470"/>
    </row>
    <row r="98" spans="3:59" s="466" customFormat="1" ht="69" customHeight="1" x14ac:dyDescent="0.25">
      <c r="C98" s="464"/>
      <c r="E98" s="503"/>
      <c r="H98" s="258"/>
      <c r="I98" s="366"/>
      <c r="J98" s="199"/>
      <c r="K98" s="258"/>
      <c r="L98" s="258"/>
      <c r="M98" s="409"/>
      <c r="N98" s="464"/>
      <c r="O98" s="464"/>
      <c r="P98" s="464"/>
      <c r="S98" s="258"/>
      <c r="T98" s="146"/>
      <c r="V98" s="393"/>
      <c r="W98" s="393"/>
      <c r="X98" s="147"/>
      <c r="Y98" s="258"/>
      <c r="AA98" s="362"/>
      <c r="AB98" s="365"/>
      <c r="AF98" s="470"/>
      <c r="BG98" s="470"/>
    </row>
    <row r="99" spans="3:59" s="466" customFormat="1" ht="69" customHeight="1" x14ac:dyDescent="0.25">
      <c r="C99" s="464"/>
      <c r="E99" s="503"/>
      <c r="H99" s="258"/>
      <c r="I99" s="366"/>
      <c r="J99" s="199"/>
      <c r="K99" s="258"/>
      <c r="L99" s="258"/>
      <c r="M99" s="409"/>
      <c r="N99" s="464"/>
      <c r="O99" s="464"/>
      <c r="P99" s="464"/>
      <c r="S99" s="258"/>
      <c r="T99" s="146"/>
      <c r="V99" s="393"/>
      <c r="W99" s="393"/>
      <c r="X99" s="147"/>
      <c r="Y99" s="258"/>
      <c r="AA99" s="362"/>
      <c r="AB99" s="365"/>
      <c r="AF99" s="470"/>
      <c r="BG99" s="470"/>
    </row>
    <row r="100" spans="3:59" s="466" customFormat="1" ht="69" customHeight="1" x14ac:dyDescent="0.25">
      <c r="C100" s="464"/>
      <c r="E100" s="503"/>
      <c r="H100" s="258"/>
      <c r="I100" s="364"/>
      <c r="J100" s="199"/>
      <c r="K100" s="258"/>
      <c r="L100" s="464"/>
      <c r="M100" s="409"/>
      <c r="N100" s="464"/>
      <c r="O100" s="464"/>
      <c r="P100" s="464"/>
      <c r="S100" s="258"/>
      <c r="T100" s="146"/>
      <c r="U100" s="258"/>
      <c r="V100" s="393"/>
      <c r="W100" s="393"/>
      <c r="X100" s="147"/>
      <c r="Y100" s="258"/>
      <c r="AA100" s="362"/>
      <c r="AB100" s="365"/>
      <c r="AF100" s="470"/>
      <c r="BG100" s="470"/>
    </row>
    <row r="101" spans="3:59" s="466" customFormat="1" ht="69" customHeight="1" x14ac:dyDescent="0.25">
      <c r="C101" s="464"/>
      <c r="E101" s="503"/>
      <c r="H101" s="258"/>
      <c r="I101" s="364"/>
      <c r="J101" s="199"/>
      <c r="K101" s="258"/>
      <c r="L101" s="464"/>
      <c r="M101" s="409"/>
      <c r="N101" s="464"/>
      <c r="O101" s="464"/>
      <c r="P101" s="464"/>
      <c r="S101" s="258"/>
      <c r="T101" s="146"/>
      <c r="U101" s="258"/>
      <c r="V101" s="393"/>
      <c r="W101" s="393"/>
      <c r="X101" s="147"/>
      <c r="Y101" s="258"/>
      <c r="AA101" s="362"/>
      <c r="AB101" s="365"/>
      <c r="AF101" s="470"/>
      <c r="BG101" s="470"/>
    </row>
    <row r="102" spans="3:59" s="466" customFormat="1" ht="69" customHeight="1" x14ac:dyDescent="0.25">
      <c r="C102" s="464"/>
      <c r="E102" s="503"/>
      <c r="H102" s="258"/>
      <c r="I102" s="364"/>
      <c r="J102" s="199"/>
      <c r="K102" s="258"/>
      <c r="L102" s="464"/>
      <c r="M102" s="409"/>
      <c r="N102" s="464"/>
      <c r="O102" s="464"/>
      <c r="P102" s="464"/>
      <c r="S102" s="258"/>
      <c r="T102" s="146"/>
      <c r="U102" s="258"/>
      <c r="V102" s="393"/>
      <c r="W102" s="393"/>
      <c r="X102" s="147"/>
      <c r="Y102" s="258"/>
      <c r="AA102" s="362"/>
      <c r="AB102" s="365"/>
      <c r="AF102" s="470"/>
      <c r="BG102" s="470"/>
    </row>
    <row r="103" spans="3:59" s="466" customFormat="1" ht="69" customHeight="1" x14ac:dyDescent="0.25">
      <c r="C103" s="464"/>
      <c r="E103" s="503"/>
      <c r="H103" s="258"/>
      <c r="I103" s="364"/>
      <c r="J103" s="199"/>
      <c r="K103" s="258"/>
      <c r="L103" s="464"/>
      <c r="M103" s="409"/>
      <c r="N103" s="464"/>
      <c r="O103" s="464"/>
      <c r="P103" s="464"/>
      <c r="S103" s="258"/>
      <c r="T103" s="146"/>
      <c r="U103" s="258"/>
      <c r="V103" s="393"/>
      <c r="W103" s="393"/>
      <c r="X103" s="147"/>
      <c r="Y103" s="258"/>
      <c r="AA103" s="362"/>
      <c r="AB103" s="365"/>
      <c r="AF103" s="470"/>
      <c r="BG103" s="470"/>
    </row>
    <row r="104" spans="3:59" s="466" customFormat="1" ht="69" customHeight="1" x14ac:dyDescent="0.25">
      <c r="C104" s="464"/>
      <c r="E104" s="503"/>
      <c r="H104" s="258"/>
      <c r="I104" s="364"/>
      <c r="J104" s="199"/>
      <c r="K104" s="199"/>
      <c r="L104" s="258"/>
      <c r="M104" s="505"/>
      <c r="N104" s="464"/>
      <c r="O104" s="464"/>
      <c r="P104" s="464"/>
      <c r="S104" s="199"/>
      <c r="T104" s="146"/>
      <c r="V104" s="393"/>
      <c r="W104" s="393"/>
      <c r="X104" s="147"/>
      <c r="Y104" s="258"/>
      <c r="Z104" s="365"/>
      <c r="AA104" s="362"/>
      <c r="AB104" s="365"/>
      <c r="AF104" s="470"/>
      <c r="BG104" s="470"/>
    </row>
    <row r="105" spans="3:59" s="466" customFormat="1" ht="69" customHeight="1" x14ac:dyDescent="0.25">
      <c r="C105" s="464"/>
      <c r="E105" s="503"/>
      <c r="H105" s="258"/>
      <c r="I105" s="364"/>
      <c r="J105" s="199"/>
      <c r="K105" s="199"/>
      <c r="L105" s="199"/>
      <c r="M105" s="409"/>
      <c r="N105" s="464"/>
      <c r="O105" s="464"/>
      <c r="P105" s="464"/>
      <c r="S105" s="199"/>
      <c r="T105" s="146"/>
      <c r="V105" s="393"/>
      <c r="W105" s="393"/>
      <c r="X105" s="147"/>
      <c r="Y105" s="258"/>
      <c r="AA105" s="362"/>
      <c r="AB105" s="365"/>
      <c r="AF105" s="470"/>
      <c r="BG105" s="470"/>
    </row>
    <row r="106" spans="3:59" s="466" customFormat="1" ht="69" customHeight="1" x14ac:dyDescent="0.25">
      <c r="C106" s="464"/>
      <c r="E106" s="510"/>
      <c r="H106" s="501"/>
      <c r="I106" s="202"/>
      <c r="N106" s="464"/>
      <c r="O106" s="464"/>
      <c r="P106" s="464"/>
      <c r="T106" s="146"/>
      <c r="X106" s="147"/>
      <c r="AA106" s="362"/>
      <c r="AB106" s="365"/>
      <c r="AF106" s="470"/>
      <c r="BG106" s="470"/>
    </row>
    <row r="107" spans="3:59" s="466" customFormat="1" ht="69" customHeight="1" x14ac:dyDescent="0.25">
      <c r="C107" s="464"/>
      <c r="E107" s="510"/>
      <c r="H107" s="501"/>
      <c r="I107" s="202"/>
      <c r="N107" s="464"/>
      <c r="O107" s="464"/>
      <c r="P107" s="464"/>
      <c r="T107" s="146"/>
      <c r="X107" s="147"/>
      <c r="AA107" s="362"/>
      <c r="AB107" s="365"/>
      <c r="AF107" s="470"/>
      <c r="BG107" s="470"/>
    </row>
    <row r="108" spans="3:59" s="466" customFormat="1" ht="69" customHeight="1" x14ac:dyDescent="0.25">
      <c r="C108" s="464"/>
      <c r="E108" s="510"/>
      <c r="H108" s="501"/>
      <c r="I108" s="202"/>
      <c r="N108" s="464"/>
      <c r="O108" s="464"/>
      <c r="P108" s="464"/>
      <c r="T108" s="146"/>
      <c r="X108" s="147"/>
      <c r="AA108" s="362"/>
      <c r="AB108" s="365"/>
      <c r="AF108" s="470"/>
      <c r="BG108" s="470"/>
    </row>
    <row r="109" spans="3:59" s="466" customFormat="1" ht="69" customHeight="1" x14ac:dyDescent="0.25">
      <c r="C109" s="464"/>
      <c r="E109" s="510"/>
      <c r="H109" s="501"/>
      <c r="I109" s="202"/>
      <c r="N109" s="464"/>
      <c r="O109" s="464"/>
      <c r="P109" s="464"/>
      <c r="T109" s="146"/>
      <c r="X109" s="147"/>
      <c r="AA109" s="362"/>
      <c r="AB109" s="365"/>
      <c r="AF109" s="470"/>
      <c r="BG109" s="470"/>
    </row>
    <row r="110" spans="3:59" s="466" customFormat="1" ht="69" customHeight="1" x14ac:dyDescent="0.25">
      <c r="C110" s="464"/>
      <c r="E110" s="510"/>
      <c r="H110" s="501"/>
      <c r="I110" s="202"/>
      <c r="N110" s="464"/>
      <c r="O110" s="464"/>
      <c r="P110" s="464"/>
      <c r="T110" s="146"/>
      <c r="X110" s="147"/>
      <c r="AA110" s="362"/>
      <c r="AB110" s="365"/>
      <c r="AF110" s="470"/>
      <c r="BG110" s="470"/>
    </row>
    <row r="111" spans="3:59" s="466" customFormat="1" ht="69" customHeight="1" x14ac:dyDescent="0.25">
      <c r="C111" s="464"/>
      <c r="E111" s="503"/>
      <c r="H111" s="258"/>
      <c r="I111" s="202"/>
      <c r="J111" s="27"/>
      <c r="K111" s="27"/>
      <c r="L111" s="27"/>
      <c r="N111" s="464"/>
      <c r="O111" s="464"/>
      <c r="P111" s="160"/>
      <c r="S111" s="27"/>
      <c r="T111" s="146"/>
      <c r="V111" s="404"/>
      <c r="W111" s="18"/>
      <c r="X111" s="147"/>
      <c r="Y111" s="361"/>
      <c r="AA111" s="362"/>
      <c r="AB111" s="365"/>
      <c r="AF111" s="470"/>
      <c r="BG111" s="470"/>
    </row>
    <row r="112" spans="3:59" s="466" customFormat="1" ht="69" customHeight="1" x14ac:dyDescent="0.25">
      <c r="C112" s="464"/>
      <c r="E112" s="503"/>
      <c r="H112" s="258"/>
      <c r="I112" s="202"/>
      <c r="K112" s="27"/>
      <c r="N112" s="464"/>
      <c r="O112" s="464"/>
      <c r="P112" s="160"/>
      <c r="S112" s="27"/>
      <c r="T112" s="146"/>
      <c r="V112" s="18"/>
      <c r="W112" s="404"/>
      <c r="X112" s="147"/>
      <c r="Y112" s="361"/>
      <c r="AA112" s="362"/>
      <c r="AB112" s="365"/>
      <c r="AF112" s="470"/>
      <c r="BG112" s="470"/>
    </row>
    <row r="113" spans="3:59" s="466" customFormat="1" ht="69" customHeight="1" x14ac:dyDescent="0.25">
      <c r="C113" s="464"/>
      <c r="E113" s="503"/>
      <c r="H113" s="258"/>
      <c r="I113" s="202"/>
      <c r="K113" s="27"/>
      <c r="N113" s="464"/>
      <c r="O113" s="464"/>
      <c r="P113" s="160"/>
      <c r="S113" s="27"/>
      <c r="T113" s="146"/>
      <c r="V113" s="404"/>
      <c r="W113" s="404"/>
      <c r="X113" s="147"/>
      <c r="Y113" s="361"/>
      <c r="AA113" s="362"/>
      <c r="AB113" s="365"/>
      <c r="AF113" s="470"/>
      <c r="BG113" s="470"/>
    </row>
    <row r="114" spans="3:59" s="466" customFormat="1" ht="69" customHeight="1" x14ac:dyDescent="0.25">
      <c r="C114" s="464"/>
      <c r="E114" s="511"/>
      <c r="G114" s="636"/>
      <c r="H114" s="501"/>
      <c r="I114" s="361"/>
      <c r="J114" s="366"/>
      <c r="K114" s="366"/>
      <c r="N114" s="464"/>
      <c r="O114" s="464"/>
      <c r="P114" s="258"/>
      <c r="T114" s="146"/>
      <c r="V114" s="405"/>
      <c r="W114" s="368"/>
      <c r="X114" s="147"/>
      <c r="Y114" s="361"/>
      <c r="AA114" s="362"/>
      <c r="AB114" s="365"/>
      <c r="AF114" s="470"/>
      <c r="BG114" s="470"/>
    </row>
    <row r="115" spans="3:59" s="466" customFormat="1" ht="69" customHeight="1" x14ac:dyDescent="0.25">
      <c r="C115" s="464"/>
      <c r="E115" s="511"/>
      <c r="G115" s="636"/>
      <c r="H115" s="501"/>
      <c r="I115" s="406"/>
      <c r="J115" s="406"/>
      <c r="K115" s="407"/>
      <c r="N115" s="464"/>
      <c r="O115" s="464"/>
      <c r="P115" s="258"/>
      <c r="T115" s="146"/>
      <c r="V115" s="405"/>
      <c r="W115" s="368"/>
      <c r="X115" s="147"/>
      <c r="Y115" s="361"/>
      <c r="AA115" s="362"/>
      <c r="AB115" s="365"/>
      <c r="AF115" s="470"/>
      <c r="BG115" s="470"/>
    </row>
    <row r="116" spans="3:59" s="466" customFormat="1" ht="69" customHeight="1" x14ac:dyDescent="0.25">
      <c r="C116" s="464"/>
      <c r="E116" s="511"/>
      <c r="G116" s="636"/>
      <c r="H116" s="501"/>
      <c r="I116" s="406"/>
      <c r="J116" s="406"/>
      <c r="K116" s="407"/>
      <c r="N116" s="464"/>
      <c r="O116" s="464"/>
      <c r="P116" s="258"/>
      <c r="T116" s="146"/>
      <c r="V116" s="405"/>
      <c r="W116" s="368"/>
      <c r="X116" s="147"/>
      <c r="Y116" s="361"/>
      <c r="AA116" s="362"/>
      <c r="AB116" s="365"/>
      <c r="AF116" s="470"/>
      <c r="BG116" s="470"/>
    </row>
    <row r="117" spans="3:59" s="466" customFormat="1" ht="69" customHeight="1" x14ac:dyDescent="0.25">
      <c r="C117" s="464"/>
      <c r="E117" s="511"/>
      <c r="G117" s="636"/>
      <c r="H117" s="501"/>
      <c r="I117" s="379"/>
      <c r="J117" s="408"/>
      <c r="K117" s="366"/>
      <c r="N117" s="464"/>
      <c r="O117" s="464"/>
      <c r="P117" s="409"/>
      <c r="T117" s="146"/>
      <c r="V117" s="363"/>
      <c r="W117" s="364"/>
      <c r="X117" s="147"/>
      <c r="Y117" s="361"/>
      <c r="AA117" s="362"/>
      <c r="AB117" s="365"/>
      <c r="AF117" s="470"/>
      <c r="BG117" s="470"/>
    </row>
    <row r="118" spans="3:59" s="466" customFormat="1" ht="69" customHeight="1" x14ac:dyDescent="0.25">
      <c r="C118" s="464"/>
      <c r="E118" s="511"/>
      <c r="G118" s="636"/>
      <c r="H118" s="501"/>
      <c r="I118" s="379"/>
      <c r="J118" s="385"/>
      <c r="K118" s="385"/>
      <c r="N118" s="464"/>
      <c r="O118" s="464"/>
      <c r="P118" s="258"/>
      <c r="T118" s="146"/>
      <c r="V118" s="405"/>
      <c r="W118" s="368"/>
      <c r="X118" s="147"/>
      <c r="Y118" s="361"/>
      <c r="AA118" s="362"/>
      <c r="AB118" s="365"/>
      <c r="AF118" s="470"/>
      <c r="BG118" s="470"/>
    </row>
    <row r="119" spans="3:59" s="466" customFormat="1" ht="69" customHeight="1" x14ac:dyDescent="0.25">
      <c r="C119" s="464"/>
      <c r="E119" s="511"/>
      <c r="G119" s="636"/>
      <c r="H119" s="501"/>
      <c r="I119" s="379"/>
      <c r="J119" s="385"/>
      <c r="K119" s="366"/>
      <c r="N119" s="464"/>
      <c r="O119" s="464"/>
      <c r="P119" s="258"/>
      <c r="T119" s="146"/>
      <c r="V119" s="405"/>
      <c r="W119" s="368"/>
      <c r="X119" s="147"/>
      <c r="Y119" s="361"/>
      <c r="AA119" s="362"/>
      <c r="AB119" s="365"/>
      <c r="AF119" s="470"/>
      <c r="BG119" s="470"/>
    </row>
    <row r="120" spans="3:59" s="466" customFormat="1" ht="69" customHeight="1" x14ac:dyDescent="0.25">
      <c r="C120" s="464"/>
      <c r="E120" s="511"/>
      <c r="G120" s="636"/>
      <c r="H120" s="501"/>
      <c r="I120" s="379"/>
      <c r="J120" s="376"/>
      <c r="K120" s="366"/>
      <c r="N120" s="464"/>
      <c r="O120" s="464"/>
      <c r="P120" s="258"/>
      <c r="T120" s="146"/>
      <c r="V120" s="405"/>
      <c r="W120" s="368"/>
      <c r="X120" s="147"/>
      <c r="Y120" s="361"/>
      <c r="AA120" s="362"/>
      <c r="AB120" s="365"/>
      <c r="AF120" s="470"/>
      <c r="BG120" s="470"/>
    </row>
    <row r="121" spans="3:59" s="466" customFormat="1" ht="69" customHeight="1" x14ac:dyDescent="0.25">
      <c r="C121" s="464"/>
      <c r="E121" s="511"/>
      <c r="G121" s="636"/>
      <c r="H121" s="501"/>
      <c r="I121" s="379"/>
      <c r="J121" s="385"/>
      <c r="K121" s="366"/>
      <c r="N121" s="464"/>
      <c r="O121" s="464"/>
      <c r="P121" s="258"/>
      <c r="T121" s="146"/>
      <c r="V121" s="405"/>
      <c r="W121" s="368"/>
      <c r="X121" s="147"/>
      <c r="Y121" s="361"/>
      <c r="AA121" s="362"/>
      <c r="AB121" s="365"/>
      <c r="AF121" s="470"/>
      <c r="BG121" s="470"/>
    </row>
    <row r="122" spans="3:59" s="466" customFormat="1" ht="69" customHeight="1" x14ac:dyDescent="0.2">
      <c r="C122" s="464"/>
      <c r="E122" s="511"/>
      <c r="H122" s="501"/>
      <c r="I122" s="410"/>
      <c r="J122" s="366"/>
      <c r="K122" s="366"/>
      <c r="N122" s="464"/>
      <c r="O122" s="464"/>
      <c r="P122" s="258"/>
      <c r="T122" s="146"/>
      <c r="V122" s="405"/>
      <c r="W122" s="411"/>
      <c r="X122" s="147"/>
      <c r="Y122" s="361"/>
      <c r="AA122" s="362"/>
      <c r="AB122" s="365"/>
      <c r="AF122" s="470"/>
      <c r="BG122" s="470"/>
    </row>
    <row r="123" spans="3:59" s="466" customFormat="1" ht="69" customHeight="1" x14ac:dyDescent="0.25">
      <c r="C123" s="464"/>
      <c r="E123" s="511"/>
      <c r="H123" s="501"/>
      <c r="I123" s="361"/>
      <c r="J123" s="366"/>
      <c r="K123" s="366"/>
      <c r="N123" s="464"/>
      <c r="O123" s="464"/>
      <c r="P123" s="258"/>
      <c r="T123" s="146"/>
      <c r="V123" s="405"/>
      <c r="W123" s="405"/>
      <c r="X123" s="147"/>
      <c r="Y123" s="361"/>
      <c r="AA123" s="362"/>
      <c r="AB123" s="365"/>
      <c r="AF123" s="470"/>
      <c r="BG123" s="470"/>
    </row>
    <row r="124" spans="3:59" s="466" customFormat="1" ht="69" customHeight="1" x14ac:dyDescent="0.25">
      <c r="C124" s="464"/>
      <c r="E124" s="511"/>
      <c r="H124" s="501"/>
      <c r="I124" s="361"/>
      <c r="J124" s="366"/>
      <c r="K124" s="366"/>
      <c r="N124" s="464"/>
      <c r="O124" s="464"/>
      <c r="P124" s="258"/>
      <c r="T124" s="146"/>
      <c r="V124" s="405"/>
      <c r="W124" s="411"/>
      <c r="X124" s="147"/>
      <c r="Y124" s="361"/>
      <c r="AA124" s="362"/>
      <c r="AB124" s="365"/>
      <c r="AF124" s="470"/>
      <c r="BG124" s="470"/>
    </row>
    <row r="125" spans="3:59" s="466" customFormat="1" ht="69" customHeight="1" x14ac:dyDescent="0.25">
      <c r="C125" s="464"/>
      <c r="E125" s="512"/>
      <c r="H125" s="258"/>
      <c r="I125" s="465"/>
      <c r="K125" s="15"/>
      <c r="N125" s="464"/>
      <c r="O125" s="464"/>
      <c r="P125" s="464"/>
      <c r="T125" s="146"/>
      <c r="X125" s="147"/>
      <c r="AA125" s="362"/>
      <c r="AB125" s="365"/>
      <c r="AF125" s="470"/>
      <c r="BG125" s="470"/>
    </row>
    <row r="126" spans="3:59" s="466" customFormat="1" ht="69" customHeight="1" x14ac:dyDescent="0.25">
      <c r="C126" s="464"/>
      <c r="E126" s="512"/>
      <c r="H126" s="258"/>
      <c r="I126" s="465"/>
      <c r="K126" s="15"/>
      <c r="N126" s="464"/>
      <c r="O126" s="464"/>
      <c r="P126" s="464"/>
      <c r="T126" s="146"/>
      <c r="X126" s="147"/>
      <c r="AA126" s="362"/>
      <c r="AB126" s="365"/>
      <c r="AF126" s="470"/>
      <c r="BG126" s="470"/>
    </row>
    <row r="127" spans="3:59" s="466" customFormat="1" ht="69" customHeight="1" x14ac:dyDescent="0.25">
      <c r="C127" s="464"/>
      <c r="E127" s="512"/>
      <c r="H127" s="258"/>
      <c r="I127" s="376"/>
      <c r="K127" s="15"/>
      <c r="N127" s="464"/>
      <c r="O127" s="464"/>
      <c r="P127" s="464"/>
      <c r="T127" s="146"/>
      <c r="X127" s="147"/>
      <c r="AA127" s="362"/>
      <c r="AB127" s="365"/>
      <c r="AF127" s="470"/>
      <c r="BG127" s="470"/>
    </row>
    <row r="128" spans="3:59" s="466" customFormat="1" ht="69" customHeight="1" x14ac:dyDescent="0.25">
      <c r="C128" s="464"/>
      <c r="E128" s="512"/>
      <c r="H128" s="258"/>
      <c r="I128" s="376"/>
      <c r="K128" s="15"/>
      <c r="N128" s="464"/>
      <c r="O128" s="464"/>
      <c r="P128" s="464"/>
      <c r="T128" s="146"/>
      <c r="X128" s="147"/>
      <c r="AA128" s="362"/>
      <c r="AB128" s="365"/>
      <c r="AF128" s="470"/>
      <c r="BG128" s="470"/>
    </row>
    <row r="129" spans="3:59" s="466" customFormat="1" ht="69" customHeight="1" x14ac:dyDescent="0.25">
      <c r="C129" s="464"/>
      <c r="E129" s="512"/>
      <c r="H129" s="258"/>
      <c r="I129" s="376"/>
      <c r="N129" s="464"/>
      <c r="O129" s="464"/>
      <c r="P129" s="464"/>
      <c r="T129" s="146"/>
      <c r="X129" s="147"/>
      <c r="AA129" s="362"/>
      <c r="AB129" s="365"/>
      <c r="AF129" s="470"/>
      <c r="BG129" s="470"/>
    </row>
    <row r="130" spans="3:59" s="466" customFormat="1" ht="69" customHeight="1" x14ac:dyDescent="0.25">
      <c r="C130" s="464"/>
      <c r="E130" s="512"/>
      <c r="H130" s="258"/>
      <c r="I130" s="379"/>
      <c r="N130" s="464"/>
      <c r="O130" s="464"/>
      <c r="P130" s="464"/>
      <c r="T130" s="146"/>
      <c r="X130" s="147"/>
      <c r="AA130" s="362"/>
      <c r="AB130" s="365"/>
      <c r="AF130" s="470"/>
      <c r="BG130" s="470"/>
    </row>
    <row r="131" spans="3:59" s="466" customFormat="1" ht="69" customHeight="1" x14ac:dyDescent="0.25">
      <c r="C131" s="464"/>
      <c r="E131" s="512"/>
      <c r="H131" s="258"/>
      <c r="I131" s="376"/>
      <c r="N131" s="464"/>
      <c r="O131" s="464"/>
      <c r="P131" s="464"/>
      <c r="T131" s="146"/>
      <c r="X131" s="147"/>
      <c r="AA131" s="362"/>
      <c r="AB131" s="365"/>
      <c r="AF131" s="470"/>
      <c r="BG131" s="470"/>
    </row>
    <row r="132" spans="3:59" s="466" customFormat="1" ht="69" customHeight="1" x14ac:dyDescent="0.25">
      <c r="C132" s="464"/>
      <c r="E132" s="512"/>
      <c r="H132" s="506"/>
      <c r="I132" s="376"/>
      <c r="N132" s="464"/>
      <c r="O132" s="464"/>
      <c r="P132" s="464"/>
      <c r="T132" s="146"/>
      <c r="X132" s="147"/>
      <c r="AA132" s="362"/>
      <c r="AB132" s="365"/>
      <c r="AF132" s="470"/>
      <c r="BG132" s="470"/>
    </row>
    <row r="133" spans="3:59" s="466" customFormat="1" ht="69" customHeight="1" x14ac:dyDescent="0.25">
      <c r="C133" s="464"/>
      <c r="E133" s="512"/>
      <c r="H133" s="258"/>
      <c r="I133" s="376"/>
      <c r="N133" s="464"/>
      <c r="O133" s="464"/>
      <c r="P133" s="464"/>
      <c r="T133" s="146"/>
      <c r="X133" s="147"/>
      <c r="AA133" s="362"/>
      <c r="AB133" s="365"/>
      <c r="AF133" s="470"/>
      <c r="BG133" s="470"/>
    </row>
    <row r="134" spans="3:59" s="466" customFormat="1" ht="69" customHeight="1" x14ac:dyDescent="0.25">
      <c r="C134" s="464"/>
      <c r="E134" s="512"/>
      <c r="H134" s="258"/>
      <c r="I134" s="376"/>
      <c r="N134" s="464"/>
      <c r="O134" s="464"/>
      <c r="P134" s="464"/>
      <c r="T134" s="146"/>
      <c r="X134" s="147"/>
      <c r="AA134" s="362"/>
      <c r="AB134" s="365"/>
      <c r="AF134" s="470"/>
      <c r="BG134" s="470"/>
    </row>
    <row r="135" spans="3:59" s="466" customFormat="1" ht="69" customHeight="1" x14ac:dyDescent="0.25">
      <c r="C135" s="464"/>
      <c r="E135" s="512"/>
      <c r="H135" s="258"/>
      <c r="I135" s="376"/>
      <c r="N135" s="464"/>
      <c r="O135" s="464"/>
      <c r="P135" s="464"/>
      <c r="T135" s="146"/>
      <c r="X135" s="147"/>
      <c r="AA135" s="362"/>
      <c r="AB135" s="365"/>
      <c r="AF135" s="470"/>
      <c r="BG135" s="470"/>
    </row>
    <row r="136" spans="3:59" s="466" customFormat="1" ht="69" customHeight="1" x14ac:dyDescent="0.25">
      <c r="C136" s="464"/>
      <c r="E136" s="511"/>
      <c r="H136" s="258"/>
      <c r="I136" s="202"/>
      <c r="N136" s="464"/>
      <c r="O136" s="464"/>
      <c r="P136" s="464"/>
      <c r="T136" s="146"/>
      <c r="X136" s="147"/>
      <c r="AA136" s="362"/>
      <c r="AB136" s="365"/>
      <c r="AF136" s="470"/>
      <c r="BG136" s="470"/>
    </row>
    <row r="137" spans="3:59" s="466" customFormat="1" ht="69" customHeight="1" x14ac:dyDescent="0.25">
      <c r="C137" s="464"/>
      <c r="E137" s="511"/>
      <c r="H137" s="258"/>
      <c r="I137" s="202"/>
      <c r="N137" s="464"/>
      <c r="O137" s="464"/>
      <c r="P137" s="464"/>
      <c r="T137" s="146"/>
      <c r="X137" s="147"/>
      <c r="AA137" s="362"/>
      <c r="AB137" s="365"/>
      <c r="AF137" s="470"/>
      <c r="BG137" s="470"/>
    </row>
    <row r="138" spans="3:59" s="466" customFormat="1" ht="69" customHeight="1" x14ac:dyDescent="0.25">
      <c r="C138" s="464"/>
      <c r="E138" s="511"/>
      <c r="H138" s="258"/>
      <c r="I138" s="376"/>
      <c r="N138" s="464"/>
      <c r="O138" s="464"/>
      <c r="P138" s="464"/>
      <c r="T138" s="146"/>
      <c r="X138" s="147"/>
      <c r="AA138" s="362"/>
      <c r="AB138" s="365"/>
      <c r="AF138" s="470"/>
      <c r="BG138" s="470"/>
    </row>
    <row r="139" spans="3:59" s="466" customFormat="1" ht="69" customHeight="1" x14ac:dyDescent="0.25">
      <c r="C139" s="464"/>
      <c r="E139" s="511"/>
      <c r="H139" s="258"/>
      <c r="I139" s="202"/>
      <c r="N139" s="464"/>
      <c r="O139" s="464"/>
      <c r="P139" s="464"/>
      <c r="T139" s="146"/>
      <c r="X139" s="147"/>
      <c r="AA139" s="362"/>
      <c r="AB139" s="365"/>
      <c r="AF139" s="470"/>
      <c r="BG139" s="470"/>
    </row>
    <row r="140" spans="3:59" s="466" customFormat="1" ht="69" customHeight="1" x14ac:dyDescent="0.25">
      <c r="C140" s="464"/>
      <c r="E140" s="511"/>
      <c r="H140" s="258"/>
      <c r="I140" s="376"/>
      <c r="N140" s="464"/>
      <c r="O140" s="464"/>
      <c r="P140" s="464"/>
      <c r="T140" s="146"/>
      <c r="X140" s="147"/>
      <c r="AA140" s="362"/>
      <c r="AB140" s="365"/>
      <c r="AF140" s="470"/>
      <c r="BG140" s="470"/>
    </row>
    <row r="141" spans="3:59" s="466" customFormat="1" ht="69" customHeight="1" x14ac:dyDescent="0.25">
      <c r="C141" s="464"/>
      <c r="E141" s="511"/>
      <c r="H141" s="258"/>
      <c r="I141" s="202"/>
      <c r="N141" s="464"/>
      <c r="O141" s="464"/>
      <c r="P141" s="464"/>
      <c r="T141" s="146"/>
      <c r="X141" s="147"/>
      <c r="AA141" s="362"/>
      <c r="AB141" s="365"/>
      <c r="AF141" s="470"/>
      <c r="BG141" s="470"/>
    </row>
    <row r="142" spans="3:59" s="466" customFormat="1" ht="69" customHeight="1" x14ac:dyDescent="0.25">
      <c r="C142" s="464"/>
      <c r="E142" s="511"/>
      <c r="H142" s="258"/>
      <c r="I142" s="376"/>
      <c r="N142" s="464"/>
      <c r="O142" s="464"/>
      <c r="P142" s="464"/>
      <c r="T142" s="146"/>
      <c r="X142" s="147"/>
      <c r="AA142" s="362"/>
      <c r="AB142" s="365"/>
      <c r="AF142" s="470"/>
      <c r="BG142" s="470"/>
    </row>
    <row r="143" spans="3:59" s="466" customFormat="1" ht="69" customHeight="1" x14ac:dyDescent="0.25">
      <c r="C143" s="464"/>
      <c r="E143" s="511"/>
      <c r="H143" s="258"/>
      <c r="I143" s="202"/>
      <c r="N143" s="464"/>
      <c r="O143" s="464"/>
      <c r="P143" s="464"/>
      <c r="T143" s="146"/>
      <c r="X143" s="147"/>
      <c r="AA143" s="362"/>
      <c r="AB143" s="365"/>
      <c r="AF143" s="470"/>
      <c r="BG143" s="470"/>
    </row>
    <row r="144" spans="3:59" s="466" customFormat="1" ht="69" customHeight="1" x14ac:dyDescent="0.25">
      <c r="C144" s="464"/>
      <c r="E144" s="511"/>
      <c r="H144" s="258"/>
      <c r="I144" s="202"/>
      <c r="N144" s="464"/>
      <c r="O144" s="464"/>
      <c r="P144" s="464"/>
      <c r="T144" s="146"/>
      <c r="X144" s="147"/>
      <c r="AA144" s="362"/>
      <c r="AB144" s="365"/>
      <c r="AF144" s="470"/>
      <c r="BG144" s="470"/>
    </row>
    <row r="145" spans="3:59" s="466" customFormat="1" ht="69" customHeight="1" x14ac:dyDescent="0.25">
      <c r="C145" s="464"/>
      <c r="E145" s="513"/>
      <c r="H145" s="501"/>
      <c r="I145" s="412"/>
      <c r="J145" s="412"/>
      <c r="K145" s="258"/>
      <c r="L145" s="258"/>
      <c r="M145" s="409"/>
      <c r="N145" s="464"/>
      <c r="O145" s="464"/>
      <c r="P145" s="416"/>
      <c r="T145" s="146"/>
      <c r="V145" s="413"/>
      <c r="W145" s="414"/>
      <c r="X145" s="147"/>
      <c r="Y145" s="361"/>
      <c r="AA145" s="362"/>
      <c r="AB145" s="365"/>
      <c r="AF145" s="470"/>
      <c r="BG145" s="470"/>
    </row>
    <row r="146" spans="3:59" s="466" customFormat="1" ht="69" customHeight="1" x14ac:dyDescent="0.25">
      <c r="C146" s="464"/>
      <c r="E146" s="513"/>
      <c r="G146" s="636"/>
      <c r="H146" s="501"/>
      <c r="I146" s="412"/>
      <c r="J146" s="467"/>
      <c r="K146" s="258"/>
      <c r="L146" s="409"/>
      <c r="M146" s="409"/>
      <c r="N146" s="464"/>
      <c r="O146" s="464"/>
      <c r="P146" s="416"/>
      <c r="T146" s="146"/>
      <c r="W146" s="414"/>
      <c r="X146" s="147"/>
      <c r="Y146" s="361"/>
      <c r="AA146" s="362"/>
      <c r="AB146" s="365"/>
      <c r="AF146" s="470"/>
      <c r="BG146" s="470"/>
    </row>
    <row r="147" spans="3:59" s="466" customFormat="1" ht="69" customHeight="1" x14ac:dyDescent="0.25">
      <c r="C147" s="464"/>
      <c r="E147" s="513"/>
      <c r="G147" s="636"/>
      <c r="H147" s="501"/>
      <c r="I147" s="258"/>
      <c r="J147" s="467"/>
      <c r="K147" s="258"/>
      <c r="L147" s="258"/>
      <c r="M147" s="409"/>
      <c r="N147" s="464"/>
      <c r="O147" s="464"/>
      <c r="P147" s="416"/>
      <c r="T147" s="146"/>
      <c r="W147" s="414"/>
      <c r="X147" s="147"/>
      <c r="Y147" s="361"/>
      <c r="AA147" s="362"/>
      <c r="AB147" s="365"/>
      <c r="AF147" s="470"/>
      <c r="BG147" s="470"/>
    </row>
    <row r="148" spans="3:59" s="466" customFormat="1" ht="69" customHeight="1" x14ac:dyDescent="0.25">
      <c r="C148" s="464"/>
      <c r="E148" s="513"/>
      <c r="G148" s="636"/>
      <c r="H148" s="501"/>
      <c r="I148" s="258"/>
      <c r="J148" s="467"/>
      <c r="K148" s="258"/>
      <c r="L148" s="258"/>
      <c r="M148" s="409"/>
      <c r="N148" s="464"/>
      <c r="O148" s="464"/>
      <c r="P148" s="416"/>
      <c r="T148" s="146"/>
      <c r="W148" s="414"/>
      <c r="X148" s="147"/>
      <c r="Y148" s="361"/>
      <c r="AA148" s="362"/>
      <c r="AB148" s="365"/>
      <c r="AF148" s="470"/>
      <c r="BG148" s="470"/>
    </row>
    <row r="149" spans="3:59" s="466" customFormat="1" ht="69" customHeight="1" x14ac:dyDescent="0.25">
      <c r="C149" s="464"/>
      <c r="E149" s="513"/>
      <c r="H149" s="501"/>
      <c r="I149" s="412"/>
      <c r="J149" s="258"/>
      <c r="K149" s="258"/>
      <c r="L149" s="258"/>
      <c r="M149" s="409"/>
      <c r="N149" s="464"/>
      <c r="O149" s="464"/>
      <c r="P149" s="416"/>
      <c r="T149" s="146"/>
      <c r="W149" s="414"/>
      <c r="X149" s="147"/>
      <c r="Y149" s="361"/>
      <c r="AA149" s="362"/>
      <c r="AB149" s="365"/>
      <c r="AF149" s="470"/>
      <c r="BG149" s="470"/>
    </row>
    <row r="150" spans="3:59" s="466" customFormat="1" ht="69" customHeight="1" x14ac:dyDescent="0.25">
      <c r="C150" s="464"/>
      <c r="E150" s="513"/>
      <c r="H150" s="501"/>
      <c r="I150" s="258"/>
      <c r="J150" s="258"/>
      <c r="K150" s="258"/>
      <c r="L150" s="258"/>
      <c r="M150" s="409"/>
      <c r="N150" s="464"/>
      <c r="O150" s="464"/>
      <c r="P150" s="416"/>
      <c r="T150" s="146"/>
      <c r="W150" s="414"/>
      <c r="X150" s="147"/>
      <c r="Y150" s="361"/>
      <c r="AA150" s="362"/>
      <c r="AB150" s="365"/>
      <c r="AF150" s="470"/>
      <c r="BG150" s="470"/>
    </row>
    <row r="151" spans="3:59" s="466" customFormat="1" ht="69" customHeight="1" x14ac:dyDescent="0.25">
      <c r="C151" s="464"/>
      <c r="E151" s="513"/>
      <c r="H151" s="501"/>
      <c r="I151" s="415"/>
      <c r="J151" s="415"/>
      <c r="K151" s="415"/>
      <c r="L151" s="415"/>
      <c r="M151" s="416"/>
      <c r="N151" s="464"/>
      <c r="O151" s="464"/>
      <c r="P151" s="416"/>
      <c r="T151" s="146"/>
      <c r="W151" s="414"/>
      <c r="X151" s="147"/>
      <c r="Y151" s="361"/>
      <c r="AA151" s="362"/>
      <c r="AB151" s="365"/>
      <c r="AF151" s="470"/>
      <c r="BG151" s="470"/>
    </row>
    <row r="152" spans="3:59" s="466" customFormat="1" ht="69" customHeight="1" x14ac:dyDescent="0.25">
      <c r="C152" s="464"/>
      <c r="E152" s="513"/>
      <c r="H152" s="501"/>
      <c r="I152" s="416"/>
      <c r="J152" s="416"/>
      <c r="K152" s="416"/>
      <c r="L152" s="416"/>
      <c r="M152" s="416"/>
      <c r="N152" s="464"/>
      <c r="O152" s="464"/>
      <c r="P152" s="416"/>
      <c r="T152" s="146"/>
      <c r="W152" s="417"/>
      <c r="X152" s="147"/>
      <c r="Y152" s="361"/>
      <c r="AA152" s="362"/>
      <c r="AB152" s="365"/>
      <c r="AF152" s="470"/>
      <c r="BG152" s="470"/>
    </row>
    <row r="153" spans="3:59" s="466" customFormat="1" ht="69" customHeight="1" x14ac:dyDescent="0.25">
      <c r="C153" s="464"/>
      <c r="E153" s="508"/>
      <c r="H153" s="258"/>
      <c r="I153" s="385"/>
      <c r="N153" s="464"/>
      <c r="O153" s="464"/>
      <c r="P153" s="464"/>
      <c r="T153" s="146"/>
      <c r="X153" s="147"/>
      <c r="Y153" s="366"/>
      <c r="AA153" s="362"/>
      <c r="AB153" s="365"/>
      <c r="AF153" s="470"/>
      <c r="BG153" s="470"/>
    </row>
    <row r="154" spans="3:59" s="466" customFormat="1" ht="69" customHeight="1" x14ac:dyDescent="0.25">
      <c r="C154" s="464"/>
      <c r="E154" s="508"/>
      <c r="H154" s="258"/>
      <c r="I154" s="385"/>
      <c r="N154" s="464"/>
      <c r="O154" s="464"/>
      <c r="P154" s="464"/>
      <c r="T154" s="146"/>
      <c r="X154" s="147"/>
      <c r="Y154" s="366"/>
      <c r="AA154" s="362"/>
      <c r="AB154" s="365"/>
      <c r="AF154" s="470"/>
      <c r="BG154" s="470"/>
    </row>
    <row r="155" spans="3:59" s="466" customFormat="1" ht="69" customHeight="1" x14ac:dyDescent="0.25">
      <c r="C155" s="464"/>
      <c r="E155" s="508"/>
      <c r="H155" s="258"/>
      <c r="I155" s="385"/>
      <c r="N155" s="464"/>
      <c r="O155" s="464"/>
      <c r="P155" s="464"/>
      <c r="T155" s="146"/>
      <c r="X155" s="147"/>
      <c r="Y155" s="366"/>
      <c r="AA155" s="362"/>
      <c r="AB155" s="365"/>
      <c r="AF155" s="470"/>
      <c r="BG155" s="470"/>
    </row>
    <row r="156" spans="3:59" s="466" customFormat="1" ht="69" customHeight="1" x14ac:dyDescent="0.25">
      <c r="C156" s="464"/>
      <c r="E156" s="508"/>
      <c r="H156" s="258"/>
      <c r="I156" s="385"/>
      <c r="N156" s="464"/>
      <c r="O156" s="464"/>
      <c r="P156" s="464"/>
      <c r="T156" s="146"/>
      <c r="X156" s="147"/>
      <c r="Y156" s="366"/>
      <c r="AA156" s="362"/>
      <c r="AB156" s="365"/>
      <c r="AF156" s="470"/>
      <c r="BG156" s="470"/>
    </row>
    <row r="157" spans="3:59" s="466" customFormat="1" ht="69" customHeight="1" x14ac:dyDescent="0.25">
      <c r="C157" s="464"/>
      <c r="E157" s="508"/>
      <c r="H157" s="258"/>
      <c r="I157" s="385"/>
      <c r="N157" s="464"/>
      <c r="O157" s="464"/>
      <c r="P157" s="464"/>
      <c r="T157" s="146"/>
      <c r="X157" s="147"/>
      <c r="Y157" s="418"/>
      <c r="AA157" s="362"/>
      <c r="AB157" s="365"/>
      <c r="AF157" s="470"/>
      <c r="BG157" s="470"/>
    </row>
    <row r="158" spans="3:59" s="466" customFormat="1" ht="69" customHeight="1" x14ac:dyDescent="0.25">
      <c r="C158" s="464"/>
      <c r="E158" s="508"/>
      <c r="H158" s="258"/>
      <c r="I158" s="385"/>
      <c r="N158" s="464"/>
      <c r="O158" s="464"/>
      <c r="P158" s="464"/>
      <c r="T158" s="146"/>
      <c r="X158" s="147"/>
      <c r="Y158" s="366"/>
      <c r="AA158" s="362"/>
      <c r="AB158" s="365"/>
      <c r="AF158" s="470"/>
      <c r="BG158" s="470"/>
    </row>
    <row r="159" spans="3:59" s="466" customFormat="1" ht="69" customHeight="1" x14ac:dyDescent="0.25">
      <c r="C159" s="464"/>
      <c r="E159" s="508"/>
      <c r="H159" s="258"/>
      <c r="I159" s="385"/>
      <c r="N159" s="464"/>
      <c r="O159" s="464"/>
      <c r="P159" s="464"/>
      <c r="T159" s="146"/>
      <c r="X159" s="147"/>
      <c r="Y159" s="366"/>
      <c r="AA159" s="362"/>
      <c r="AB159" s="365"/>
      <c r="AF159" s="470"/>
      <c r="BG159" s="470"/>
    </row>
    <row r="160" spans="3:59" s="466" customFormat="1" ht="69" customHeight="1" x14ac:dyDescent="0.25">
      <c r="C160" s="464"/>
      <c r="E160" s="508"/>
      <c r="H160" s="258"/>
      <c r="I160" s="385"/>
      <c r="N160" s="464"/>
      <c r="O160" s="464"/>
      <c r="P160" s="464"/>
      <c r="T160" s="146"/>
      <c r="X160" s="147"/>
      <c r="Y160" s="366"/>
      <c r="AA160" s="362"/>
      <c r="AB160" s="365"/>
      <c r="AF160" s="470"/>
      <c r="BG160" s="470"/>
    </row>
    <row r="161" spans="3:59" s="466" customFormat="1" ht="69" customHeight="1" x14ac:dyDescent="0.25">
      <c r="C161" s="464"/>
      <c r="E161" s="508"/>
      <c r="H161" s="258"/>
      <c r="I161" s="366"/>
      <c r="N161" s="464"/>
      <c r="O161" s="464"/>
      <c r="P161" s="464"/>
      <c r="T161" s="146"/>
      <c r="X161" s="147"/>
      <c r="Y161" s="366"/>
      <c r="AA161" s="362"/>
      <c r="AB161" s="365"/>
      <c r="AF161" s="470"/>
      <c r="BG161" s="470"/>
    </row>
    <row r="162" spans="3:59" s="466" customFormat="1" ht="69" customHeight="1" x14ac:dyDescent="0.25">
      <c r="C162" s="464"/>
      <c r="E162" s="508"/>
      <c r="H162" s="258"/>
      <c r="I162" s="366"/>
      <c r="N162" s="464"/>
      <c r="O162" s="464"/>
      <c r="P162" s="464"/>
      <c r="T162" s="146"/>
      <c r="X162" s="147"/>
      <c r="Y162" s="366"/>
      <c r="AA162" s="362"/>
      <c r="AB162" s="365"/>
      <c r="AF162" s="470"/>
      <c r="BG162" s="470"/>
    </row>
    <row r="163" spans="3:59" s="466" customFormat="1" ht="69" customHeight="1" x14ac:dyDescent="0.25">
      <c r="C163" s="464"/>
      <c r="E163" s="508"/>
      <c r="H163" s="258"/>
      <c r="I163" s="385"/>
      <c r="N163" s="464"/>
      <c r="O163" s="464"/>
      <c r="P163" s="464"/>
      <c r="T163" s="146"/>
      <c r="X163" s="147"/>
      <c r="Y163" s="366"/>
      <c r="AA163" s="362"/>
      <c r="AB163" s="365"/>
      <c r="AF163" s="470"/>
      <c r="BG163" s="470"/>
    </row>
    <row r="164" spans="3:59" s="466" customFormat="1" ht="69" customHeight="1" x14ac:dyDescent="0.25">
      <c r="C164" s="464"/>
      <c r="E164" s="508"/>
      <c r="H164" s="258"/>
      <c r="I164" s="385"/>
      <c r="N164" s="464"/>
      <c r="O164" s="464"/>
      <c r="P164" s="464"/>
      <c r="T164" s="146"/>
      <c r="X164" s="147"/>
      <c r="Y164" s="366"/>
      <c r="AA164" s="362"/>
      <c r="AB164" s="365"/>
      <c r="AF164" s="470"/>
      <c r="BG164" s="470"/>
    </row>
    <row r="165" spans="3:59" s="466" customFormat="1" ht="69" customHeight="1" x14ac:dyDescent="0.25">
      <c r="C165" s="464"/>
      <c r="E165" s="508"/>
      <c r="H165" s="258"/>
      <c r="I165" s="385"/>
      <c r="N165" s="464"/>
      <c r="O165" s="464"/>
      <c r="P165" s="464"/>
      <c r="T165" s="146"/>
      <c r="X165" s="147"/>
      <c r="Y165" s="366"/>
      <c r="AA165" s="362"/>
      <c r="AB165" s="365"/>
      <c r="AF165" s="470"/>
      <c r="BG165" s="470"/>
    </row>
    <row r="166" spans="3:59" s="466" customFormat="1" ht="69" customHeight="1" x14ac:dyDescent="0.25">
      <c r="C166" s="464"/>
      <c r="E166" s="508"/>
      <c r="H166" s="258"/>
      <c r="I166" s="366"/>
      <c r="N166" s="464"/>
      <c r="O166" s="464"/>
      <c r="P166" s="464"/>
      <c r="T166" s="146"/>
      <c r="X166" s="147"/>
      <c r="Y166" s="366"/>
      <c r="AA166" s="362"/>
      <c r="AB166" s="365"/>
      <c r="AF166" s="470"/>
      <c r="BG166" s="470"/>
    </row>
    <row r="167" spans="3:59" s="466" customFormat="1" ht="69" customHeight="1" x14ac:dyDescent="0.25">
      <c r="C167" s="464"/>
      <c r="E167" s="508"/>
      <c r="H167" s="258"/>
      <c r="I167" s="366"/>
      <c r="N167" s="464"/>
      <c r="O167" s="464"/>
      <c r="P167" s="464"/>
      <c r="T167" s="146"/>
      <c r="X167" s="147"/>
      <c r="Y167" s="366"/>
      <c r="AA167" s="362"/>
      <c r="AB167" s="365"/>
      <c r="AF167" s="470"/>
      <c r="BG167" s="470"/>
    </row>
    <row r="168" spans="3:59" s="466" customFormat="1" ht="69" customHeight="1" x14ac:dyDescent="0.25">
      <c r="C168" s="464"/>
      <c r="E168" s="508"/>
      <c r="H168" s="258"/>
      <c r="I168" s="366"/>
      <c r="N168" s="464"/>
      <c r="O168" s="464"/>
      <c r="P168" s="464"/>
      <c r="T168" s="146"/>
      <c r="X168" s="147"/>
      <c r="Y168" s="366"/>
      <c r="AA168" s="362"/>
      <c r="AB168" s="365"/>
      <c r="AF168" s="470"/>
      <c r="BG168" s="470"/>
    </row>
    <row r="169" spans="3:59" s="466" customFormat="1" ht="69" customHeight="1" x14ac:dyDescent="0.25">
      <c r="C169" s="464"/>
      <c r="E169" s="508"/>
      <c r="H169" s="258"/>
      <c r="I169" s="366"/>
      <c r="N169" s="464"/>
      <c r="O169" s="464"/>
      <c r="P169" s="464"/>
      <c r="T169" s="146"/>
      <c r="X169" s="147"/>
      <c r="Y169" s="407"/>
      <c r="AA169" s="362"/>
      <c r="AB169" s="365"/>
      <c r="AF169" s="470"/>
      <c r="BG169" s="470"/>
    </row>
    <row r="170" spans="3:59" s="466" customFormat="1" ht="69" customHeight="1" x14ac:dyDescent="0.25">
      <c r="C170" s="464"/>
      <c r="E170" s="508"/>
      <c r="H170" s="258"/>
      <c r="I170" s="366"/>
      <c r="N170" s="464"/>
      <c r="O170" s="464"/>
      <c r="P170" s="464"/>
      <c r="T170" s="146"/>
      <c r="X170" s="147"/>
      <c r="Y170" s="366"/>
      <c r="AA170" s="362"/>
      <c r="AB170" s="365"/>
      <c r="AF170" s="470"/>
      <c r="BG170" s="470"/>
    </row>
    <row r="171" spans="3:59" s="466" customFormat="1" ht="69" customHeight="1" x14ac:dyDescent="0.25">
      <c r="C171" s="464"/>
      <c r="E171" s="508"/>
      <c r="H171" s="258"/>
      <c r="I171" s="366"/>
      <c r="N171" s="464"/>
      <c r="O171" s="464"/>
      <c r="P171" s="464"/>
      <c r="T171" s="146"/>
      <c r="X171" s="147"/>
      <c r="Y171" s="366"/>
      <c r="AA171" s="362"/>
      <c r="AB171" s="365"/>
      <c r="AF171" s="470"/>
      <c r="BG171" s="470"/>
    </row>
    <row r="172" spans="3:59" s="466" customFormat="1" ht="69" customHeight="1" x14ac:dyDescent="0.25">
      <c r="C172" s="464"/>
      <c r="E172" s="508"/>
      <c r="H172" s="258"/>
      <c r="I172" s="366"/>
      <c r="N172" s="464"/>
      <c r="O172" s="464"/>
      <c r="P172" s="464"/>
      <c r="T172" s="146"/>
      <c r="X172" s="147"/>
      <c r="Y172" s="366"/>
      <c r="AA172" s="362"/>
      <c r="AB172" s="365"/>
      <c r="AF172" s="470"/>
      <c r="BG172" s="470"/>
    </row>
    <row r="173" spans="3:59" s="466" customFormat="1" ht="69" customHeight="1" x14ac:dyDescent="0.25">
      <c r="C173" s="464"/>
      <c r="E173" s="508"/>
      <c r="H173" s="258"/>
      <c r="I173" s="385"/>
      <c r="N173" s="464"/>
      <c r="O173" s="464"/>
      <c r="P173" s="464"/>
      <c r="T173" s="146"/>
      <c r="X173" s="147"/>
      <c r="Y173" s="361"/>
      <c r="AA173" s="362"/>
      <c r="AB173" s="365"/>
      <c r="AF173" s="470"/>
      <c r="BG173" s="470"/>
    </row>
    <row r="174" spans="3:59" s="466" customFormat="1" ht="69" customHeight="1" x14ac:dyDescent="0.25">
      <c r="C174" s="464"/>
      <c r="E174" s="508"/>
      <c r="H174" s="258"/>
      <c r="I174" s="419"/>
      <c r="N174" s="464"/>
      <c r="O174" s="464"/>
      <c r="P174" s="464"/>
      <c r="T174" s="146"/>
      <c r="X174" s="147"/>
      <c r="Y174" s="406"/>
      <c r="AA174" s="362"/>
      <c r="AB174" s="365"/>
      <c r="AF174" s="470"/>
      <c r="BG174" s="470"/>
    </row>
    <row r="175" spans="3:59" s="466" customFormat="1" ht="69" customHeight="1" x14ac:dyDescent="0.25">
      <c r="C175" s="464"/>
      <c r="E175" s="508"/>
      <c r="H175" s="258"/>
      <c r="I175" s="419"/>
      <c r="N175" s="464"/>
      <c r="O175" s="464"/>
      <c r="P175" s="464"/>
      <c r="T175" s="146"/>
      <c r="X175" s="147"/>
      <c r="Y175" s="361"/>
      <c r="AA175" s="362"/>
      <c r="AB175" s="365"/>
      <c r="AF175" s="470"/>
      <c r="BG175" s="470"/>
    </row>
    <row r="176" spans="3:59" s="466" customFormat="1" ht="69" customHeight="1" x14ac:dyDescent="0.25">
      <c r="C176" s="464"/>
      <c r="E176" s="508"/>
      <c r="H176" s="258"/>
      <c r="I176" s="419"/>
      <c r="N176" s="464"/>
      <c r="O176" s="464"/>
      <c r="P176" s="464"/>
      <c r="T176" s="146"/>
      <c r="X176" s="147"/>
      <c r="Y176" s="361"/>
      <c r="AA176" s="362"/>
      <c r="AB176" s="365"/>
      <c r="AF176" s="470"/>
      <c r="BG176" s="470"/>
    </row>
    <row r="177" spans="3:59" s="466" customFormat="1" ht="69" customHeight="1" x14ac:dyDescent="0.25">
      <c r="C177" s="464"/>
      <c r="E177" s="508"/>
      <c r="H177" s="258"/>
      <c r="I177" s="385"/>
      <c r="N177" s="464"/>
      <c r="O177" s="464"/>
      <c r="P177" s="464"/>
      <c r="T177" s="146"/>
      <c r="X177" s="147"/>
      <c r="Y177" s="361"/>
      <c r="AA177" s="362"/>
      <c r="AB177" s="365"/>
      <c r="AF177" s="470"/>
      <c r="BG177" s="470"/>
    </row>
    <row r="178" spans="3:59" s="466" customFormat="1" ht="69" customHeight="1" x14ac:dyDescent="0.25">
      <c r="C178" s="464"/>
      <c r="E178" s="508"/>
      <c r="H178" s="258"/>
      <c r="I178" s="385"/>
      <c r="N178" s="464"/>
      <c r="O178" s="464"/>
      <c r="P178" s="464"/>
      <c r="T178" s="146"/>
      <c r="X178" s="147"/>
      <c r="Y178" s="361"/>
      <c r="AA178" s="362"/>
      <c r="AB178" s="365"/>
      <c r="AF178" s="470"/>
      <c r="BG178" s="470"/>
    </row>
    <row r="179" spans="3:59" s="466" customFormat="1" ht="69" customHeight="1" x14ac:dyDescent="0.25">
      <c r="C179" s="464"/>
      <c r="E179" s="508"/>
      <c r="H179" s="258"/>
      <c r="I179" s="385"/>
      <c r="N179" s="464"/>
      <c r="O179" s="464"/>
      <c r="P179" s="464"/>
      <c r="T179" s="146"/>
      <c r="X179" s="147"/>
      <c r="Y179" s="361"/>
      <c r="AA179" s="362"/>
      <c r="AB179" s="365"/>
      <c r="AF179" s="470"/>
      <c r="BG179" s="470"/>
    </row>
    <row r="180" spans="3:59" s="466" customFormat="1" ht="69" customHeight="1" x14ac:dyDescent="0.25">
      <c r="C180" s="464"/>
      <c r="E180" s="508"/>
      <c r="H180" s="258"/>
      <c r="I180" s="376"/>
      <c r="N180" s="464"/>
      <c r="O180" s="464"/>
      <c r="P180" s="464"/>
      <c r="T180" s="146"/>
      <c r="X180" s="147"/>
      <c r="Y180" s="361"/>
      <c r="AA180" s="362"/>
      <c r="AB180" s="365"/>
      <c r="AF180" s="470"/>
      <c r="BG180" s="470"/>
    </row>
    <row r="181" spans="3:59" s="466" customFormat="1" ht="69" customHeight="1" x14ac:dyDescent="0.25">
      <c r="C181" s="464"/>
      <c r="E181" s="508"/>
      <c r="H181" s="258"/>
      <c r="I181" s="385"/>
      <c r="N181" s="464"/>
      <c r="O181" s="464"/>
      <c r="P181" s="464"/>
      <c r="T181" s="146"/>
      <c r="X181" s="147"/>
      <c r="Y181" s="361"/>
      <c r="AA181" s="362"/>
      <c r="AB181" s="365"/>
      <c r="AF181" s="470"/>
      <c r="BG181" s="470"/>
    </row>
    <row r="182" spans="3:59" s="466" customFormat="1" ht="69" customHeight="1" x14ac:dyDescent="0.25">
      <c r="C182" s="464"/>
      <c r="E182" s="508"/>
      <c r="H182" s="258"/>
      <c r="I182" s="385"/>
      <c r="N182" s="464"/>
      <c r="O182" s="464"/>
      <c r="P182" s="464"/>
      <c r="T182" s="146"/>
      <c r="X182" s="147"/>
      <c r="Y182" s="361"/>
      <c r="AA182" s="362"/>
      <c r="AB182" s="365"/>
      <c r="AF182" s="470"/>
      <c r="BG182" s="470"/>
    </row>
    <row r="183" spans="3:59" s="466" customFormat="1" ht="69" customHeight="1" x14ac:dyDescent="0.25">
      <c r="C183" s="464"/>
      <c r="E183" s="508"/>
      <c r="H183" s="258"/>
      <c r="I183" s="385"/>
      <c r="N183" s="464"/>
      <c r="O183" s="464"/>
      <c r="P183" s="464"/>
      <c r="T183" s="146"/>
      <c r="X183" s="147"/>
      <c r="Y183" s="361"/>
      <c r="AA183" s="362"/>
      <c r="AB183" s="365"/>
      <c r="AF183" s="470"/>
      <c r="BG183" s="470"/>
    </row>
    <row r="184" spans="3:59" s="466" customFormat="1" ht="69" customHeight="1" x14ac:dyDescent="0.25">
      <c r="C184" s="464"/>
      <c r="E184" s="508"/>
      <c r="H184" s="258"/>
      <c r="I184" s="376"/>
      <c r="N184" s="464"/>
      <c r="O184" s="464"/>
      <c r="P184" s="464"/>
      <c r="T184" s="146"/>
      <c r="X184" s="147"/>
      <c r="Y184" s="379"/>
      <c r="AA184" s="362"/>
      <c r="AB184" s="365"/>
      <c r="AF184" s="470"/>
      <c r="BG184" s="470"/>
    </row>
    <row r="185" spans="3:59" s="466" customFormat="1" ht="69" customHeight="1" x14ac:dyDescent="0.25">
      <c r="C185" s="464"/>
      <c r="E185" s="508"/>
      <c r="H185" s="258"/>
      <c r="I185" s="385"/>
      <c r="N185" s="464"/>
      <c r="O185" s="464"/>
      <c r="P185" s="464"/>
      <c r="T185" s="146"/>
      <c r="X185" s="147"/>
      <c r="Y185" s="406"/>
      <c r="AA185" s="362"/>
      <c r="AB185" s="365"/>
      <c r="AF185" s="470"/>
      <c r="BG185" s="470"/>
    </row>
    <row r="186" spans="3:59" s="466" customFormat="1" ht="69" customHeight="1" x14ac:dyDescent="0.25">
      <c r="C186" s="464"/>
      <c r="E186" s="508"/>
      <c r="H186" s="258"/>
      <c r="I186" s="385"/>
      <c r="N186" s="464"/>
      <c r="O186" s="464"/>
      <c r="P186" s="464"/>
      <c r="T186" s="146"/>
      <c r="X186" s="147"/>
      <c r="Y186" s="379"/>
      <c r="AA186" s="362"/>
      <c r="AB186" s="365"/>
      <c r="AF186" s="470"/>
      <c r="BG186" s="470"/>
    </row>
    <row r="187" spans="3:59" s="466" customFormat="1" ht="69" customHeight="1" x14ac:dyDescent="0.25">
      <c r="C187" s="464"/>
      <c r="E187" s="508"/>
      <c r="H187" s="258"/>
      <c r="I187" s="385"/>
      <c r="N187" s="464"/>
      <c r="O187" s="464"/>
      <c r="P187" s="464"/>
      <c r="T187" s="146"/>
      <c r="X187" s="147"/>
      <c r="Y187" s="361"/>
      <c r="AA187" s="362"/>
      <c r="AB187" s="365"/>
      <c r="AF187" s="470"/>
      <c r="BG187" s="470"/>
    </row>
    <row r="188" spans="3:59" s="466" customFormat="1" ht="69" customHeight="1" x14ac:dyDescent="0.25">
      <c r="C188" s="464"/>
      <c r="E188" s="508"/>
      <c r="H188" s="258"/>
      <c r="I188" s="385"/>
      <c r="N188" s="464"/>
      <c r="O188" s="464"/>
      <c r="P188" s="464"/>
      <c r="T188" s="146"/>
      <c r="X188" s="147"/>
      <c r="Y188" s="361"/>
      <c r="AA188" s="362"/>
      <c r="AB188" s="365"/>
      <c r="AF188" s="470"/>
      <c r="BG188" s="470"/>
    </row>
    <row r="189" spans="3:59" s="466" customFormat="1" ht="69" customHeight="1" x14ac:dyDescent="0.25">
      <c r="C189" s="464"/>
      <c r="E189" s="508"/>
      <c r="H189" s="507"/>
      <c r="I189" s="385"/>
      <c r="N189" s="464"/>
      <c r="O189" s="464"/>
      <c r="P189" s="464"/>
      <c r="T189" s="146"/>
      <c r="X189" s="147"/>
      <c r="Y189" s="361"/>
      <c r="AA189" s="362"/>
      <c r="AB189" s="365"/>
      <c r="AF189" s="470"/>
      <c r="BG189" s="470"/>
    </row>
  </sheetData>
  <autoFilter ref="A3:CX189" xr:uid="{00000000-0009-0000-0000-000009000000}"/>
  <mergeCells count="69">
    <mergeCell ref="AY1:BF1"/>
    <mergeCell ref="Q2:Q3"/>
    <mergeCell ref="BG1:BK1"/>
    <mergeCell ref="A2:A3"/>
    <mergeCell ref="B2:B3"/>
    <mergeCell ref="C2:C3"/>
    <mergeCell ref="D2:D3"/>
    <mergeCell ref="E2:E3"/>
    <mergeCell ref="F2:F3"/>
    <mergeCell ref="G2:G3"/>
    <mergeCell ref="H2:H3"/>
    <mergeCell ref="I2:I3"/>
    <mergeCell ref="A1:I1"/>
    <mergeCell ref="J1:W1"/>
    <mergeCell ref="X1:AE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D2:BD3"/>
    <mergeCell ref="AR2:AR3"/>
    <mergeCell ref="AS2:AS3"/>
    <mergeCell ref="AT2:AT3"/>
    <mergeCell ref="AU2:AU3"/>
    <mergeCell ref="AV2:AV3"/>
    <mergeCell ref="AW2:AW3"/>
    <mergeCell ref="G117:G121"/>
    <mergeCell ref="G146:G148"/>
    <mergeCell ref="E5:E13"/>
    <mergeCell ref="BK2:BK4"/>
    <mergeCell ref="G114:G116"/>
    <mergeCell ref="BE2:BE3"/>
    <mergeCell ref="BF2:BF3"/>
    <mergeCell ref="BG2:BG3"/>
    <mergeCell ref="BH2:BH3"/>
    <mergeCell ref="BI2:BI3"/>
    <mergeCell ref="BJ2:BJ3"/>
    <mergeCell ref="AY2:AY3"/>
    <mergeCell ref="AZ2:AZ3"/>
    <mergeCell ref="BA2:BA3"/>
    <mergeCell ref="BB2:BB3"/>
    <mergeCell ref="BC2:BC3"/>
  </mergeCells>
  <conditionalFormatting sqref="AC27:AC189">
    <cfRule type="containsText" dxfId="136" priority="76" stopIfTrue="1" operator="containsText" text="EN TERMINO">
      <formula>NOT(ISERROR(SEARCH("EN TERMINO",AC27)))</formula>
    </cfRule>
    <cfRule type="containsText" priority="77" operator="containsText" text="AMARILLO">
      <formula>NOT(ISERROR(SEARCH("AMARILLO",AC27)))</formula>
    </cfRule>
    <cfRule type="containsText" dxfId="135" priority="78" stopIfTrue="1" operator="containsText" text="ALERTA">
      <formula>NOT(ISERROR(SEARCH("ALERTA",AC27)))</formula>
    </cfRule>
    <cfRule type="containsText" dxfId="134" priority="79" stopIfTrue="1" operator="containsText" text="OK">
      <formula>NOT(ISERROR(SEARCH("OK",AC27)))</formula>
    </cfRule>
  </conditionalFormatting>
  <conditionalFormatting sqref="AF58:AF189 AF54:AF56 BG27:BG189 AF57:BF57">
    <cfRule type="containsText" dxfId="133" priority="73" operator="containsText" text="Cumplida">
      <formula>NOT(ISERROR(SEARCH("Cumplida",AF27)))</formula>
    </cfRule>
    <cfRule type="containsText" dxfId="132" priority="74" operator="containsText" text="Pendiente">
      <formula>NOT(ISERROR(SEARCH("Pendiente",AF27)))</formula>
    </cfRule>
    <cfRule type="containsText" dxfId="131" priority="75" operator="containsText" text="Cumplida">
      <formula>NOT(ISERROR(SEARCH("Cumplida",AF27)))</formula>
    </cfRule>
  </conditionalFormatting>
  <conditionalFormatting sqref="AF58:AF189 AF28:AF45 AF47:AF56 BG27:BG189 AF57:BF57">
    <cfRule type="containsText" dxfId="130" priority="72" stopIfTrue="1" operator="containsText" text="CUMPLIDA">
      <formula>NOT(ISERROR(SEARCH("CUMPLIDA",AF27)))</formula>
    </cfRule>
  </conditionalFormatting>
  <conditionalFormatting sqref="AF58:AF189 AF28:AF45 AF47:AF56 BG27:BG189 AF57:BF57">
    <cfRule type="containsText" dxfId="129" priority="71" stopIfTrue="1" operator="containsText" text="INCUMPLIDA">
      <formula>NOT(ISERROR(SEARCH("INCUMPLIDA",AF27)))</formula>
    </cfRule>
  </conditionalFormatting>
  <conditionalFormatting sqref="AF46 AF27:AF28 AF31:AF34 AF40 AF48">
    <cfRule type="containsText" dxfId="128" priority="70" operator="containsText" text="PENDIENTE">
      <formula>NOT(ISERROR(SEARCH("PENDIENTE",AF27)))</formula>
    </cfRule>
  </conditionalFormatting>
  <conditionalFormatting sqref="AC19:AC26">
    <cfRule type="containsText" dxfId="127" priority="66" stopIfTrue="1" operator="containsText" text="EN TERMINO">
      <formula>NOT(ISERROR(SEARCH("EN TERMINO",AC19)))</formula>
    </cfRule>
    <cfRule type="containsText" priority="67" operator="containsText" text="AMARILLO">
      <formula>NOT(ISERROR(SEARCH("AMARILLO",AC19)))</formula>
    </cfRule>
    <cfRule type="containsText" dxfId="126" priority="68" stopIfTrue="1" operator="containsText" text="ALERTA">
      <formula>NOT(ISERROR(SEARCH("ALERTA",AC19)))</formula>
    </cfRule>
    <cfRule type="containsText" dxfId="125" priority="69" stopIfTrue="1" operator="containsText" text="OK">
      <formula>NOT(ISERROR(SEARCH("OK",AC19)))</formula>
    </cfRule>
  </conditionalFormatting>
  <conditionalFormatting sqref="BG19:BG26">
    <cfRule type="containsText" dxfId="124" priority="63" operator="containsText" text="Cumplida">
      <formula>NOT(ISERROR(SEARCH("Cumplida",BG19)))</formula>
    </cfRule>
    <cfRule type="containsText" dxfId="123" priority="64" operator="containsText" text="Pendiente">
      <formula>NOT(ISERROR(SEARCH("Pendiente",BG19)))</formula>
    </cfRule>
    <cfRule type="containsText" dxfId="122" priority="65" operator="containsText" text="Cumplida">
      <formula>NOT(ISERROR(SEARCH("Cumplida",BG19)))</formula>
    </cfRule>
  </conditionalFormatting>
  <conditionalFormatting sqref="AF19:AF26 BG19:BG26">
    <cfRule type="containsText" dxfId="121" priority="62" stopIfTrue="1" operator="containsText" text="CUMPLIDA">
      <formula>NOT(ISERROR(SEARCH("CUMPLIDA",AF19)))</formula>
    </cfRule>
  </conditionalFormatting>
  <conditionalFormatting sqref="AF19:AF26 BG19:BG26">
    <cfRule type="containsText" dxfId="120" priority="61" stopIfTrue="1" operator="containsText" text="INCUMPLIDA">
      <formula>NOT(ISERROR(SEARCH("INCUMPLIDA",AF19)))</formula>
    </cfRule>
  </conditionalFormatting>
  <conditionalFormatting sqref="AF23">
    <cfRule type="containsText" dxfId="119" priority="60" operator="containsText" text="PENDIENTE">
      <formula>NOT(ISERROR(SEARCH("PENDIENTE",AF23)))</formula>
    </cfRule>
  </conditionalFormatting>
  <conditionalFormatting sqref="AC14:AC18">
    <cfRule type="containsText" dxfId="118" priority="56" stopIfTrue="1" operator="containsText" text="EN TERMINO">
      <formula>NOT(ISERROR(SEARCH("EN TERMINO",AC14)))</formula>
    </cfRule>
    <cfRule type="containsText" priority="57" operator="containsText" text="AMARILLO">
      <formula>NOT(ISERROR(SEARCH("AMARILLO",AC14)))</formula>
    </cfRule>
    <cfRule type="containsText" dxfId="117" priority="58" stopIfTrue="1" operator="containsText" text="ALERTA">
      <formula>NOT(ISERROR(SEARCH("ALERTA",AC14)))</formula>
    </cfRule>
    <cfRule type="containsText" dxfId="116" priority="59" stopIfTrue="1" operator="containsText" text="OK">
      <formula>NOT(ISERROR(SEARCH("OK",AC14)))</formula>
    </cfRule>
  </conditionalFormatting>
  <conditionalFormatting sqref="BG14:BG18 AF14:AF18">
    <cfRule type="containsText" dxfId="115" priority="53" operator="containsText" text="Cumplida">
      <formula>NOT(ISERROR(SEARCH("Cumplida",AF14)))</formula>
    </cfRule>
    <cfRule type="containsText" dxfId="114" priority="54" operator="containsText" text="Pendiente">
      <formula>NOT(ISERROR(SEARCH("Pendiente",AF14)))</formula>
    </cfRule>
    <cfRule type="containsText" dxfId="113" priority="55" operator="containsText" text="Cumplida">
      <formula>NOT(ISERROR(SEARCH("Cumplida",AF14)))</formula>
    </cfRule>
  </conditionalFormatting>
  <conditionalFormatting sqref="BG14:BG18 AF14:AF18">
    <cfRule type="containsText" dxfId="112" priority="52" stopIfTrue="1" operator="containsText" text="CUMPLIDA">
      <formula>NOT(ISERROR(SEARCH("CUMPLIDA",AF14)))</formula>
    </cfRule>
  </conditionalFormatting>
  <conditionalFormatting sqref="BG14:BG18 AF14:AF18">
    <cfRule type="containsText" dxfId="111" priority="51" stopIfTrue="1" operator="containsText" text="INCUMPLIDA">
      <formula>NOT(ISERROR(SEARCH("INCUMPLIDA",AF14)))</formula>
    </cfRule>
  </conditionalFormatting>
  <conditionalFormatting sqref="AC5:AC13">
    <cfRule type="containsText" dxfId="110" priority="28" stopIfTrue="1" operator="containsText" text="EN TERMINO">
      <formula>NOT(ISERROR(SEARCH("EN TERMINO",AC5)))</formula>
    </cfRule>
    <cfRule type="containsText" priority="29" operator="containsText" text="AMARILLO">
      <formula>NOT(ISERROR(SEARCH("AMARILLO",AC5)))</formula>
    </cfRule>
    <cfRule type="containsText" dxfId="109" priority="30" stopIfTrue="1" operator="containsText" text="ALERTA">
      <formula>NOT(ISERROR(SEARCH("ALERTA",AC5)))</formula>
    </cfRule>
    <cfRule type="containsText" dxfId="108" priority="31" stopIfTrue="1" operator="containsText" text="OK">
      <formula>NOT(ISERROR(SEARCH("OK",AC5)))</formula>
    </cfRule>
  </conditionalFormatting>
  <conditionalFormatting sqref="BG5:BG13 AF5:AF13">
    <cfRule type="containsText" dxfId="107" priority="25" operator="containsText" text="Cumplida">
      <formula>NOT(ISERROR(SEARCH("Cumplida",AF5)))</formula>
    </cfRule>
    <cfRule type="containsText" dxfId="106" priority="26" operator="containsText" text="Pendiente">
      <formula>NOT(ISERROR(SEARCH("Pendiente",AF5)))</formula>
    </cfRule>
    <cfRule type="containsText" dxfId="105" priority="27" operator="containsText" text="Cumplida">
      <formula>NOT(ISERROR(SEARCH("Cumplida",AF5)))</formula>
    </cfRule>
  </conditionalFormatting>
  <conditionalFormatting sqref="BG5:BG13 AF5:AF13">
    <cfRule type="containsText" dxfId="104" priority="24" stopIfTrue="1" operator="containsText" text="CUMPLIDA">
      <formula>NOT(ISERROR(SEARCH("CUMPLIDA",AF5)))</formula>
    </cfRule>
  </conditionalFormatting>
  <conditionalFormatting sqref="BG5:BG13 AF5:AF13">
    <cfRule type="containsText" dxfId="103" priority="23" stopIfTrue="1" operator="containsText" text="INCUMPLIDA">
      <formula>NOT(ISERROR(SEARCH("INCUMPLIDA",AF5)))</formula>
    </cfRule>
  </conditionalFormatting>
  <conditionalFormatting sqref="AC5:AC13">
    <cfRule type="containsText" dxfId="102" priority="19" stopIfTrue="1" operator="containsText" text="EN TERMINO">
      <formula>NOT(ISERROR(SEARCH("EN TERMINO",AC5)))</formula>
    </cfRule>
    <cfRule type="containsText" priority="20" operator="containsText" text="AMARILLO">
      <formula>NOT(ISERROR(SEARCH("AMARILLO",AC5)))</formula>
    </cfRule>
    <cfRule type="containsText" dxfId="101" priority="21" stopIfTrue="1" operator="containsText" text="ALERTA">
      <formula>NOT(ISERROR(SEARCH("ALERTA",AC5)))</formula>
    </cfRule>
    <cfRule type="containsText" dxfId="100" priority="22" stopIfTrue="1" operator="containsText" text="OK">
      <formula>NOT(ISERROR(SEARCH("OK",AC5)))</formula>
    </cfRule>
  </conditionalFormatting>
  <conditionalFormatting sqref="BG5:BG13 AF5:AF13">
    <cfRule type="containsText" dxfId="99" priority="16" operator="containsText" text="Cumplida">
      <formula>NOT(ISERROR(SEARCH("Cumplida",AF5)))</formula>
    </cfRule>
    <cfRule type="containsText" dxfId="98" priority="17" operator="containsText" text="Pendiente">
      <formula>NOT(ISERROR(SEARCH("Pendiente",AF5)))</formula>
    </cfRule>
    <cfRule type="containsText" dxfId="97" priority="18" operator="containsText" text="Cumplida">
      <formula>NOT(ISERROR(SEARCH("Cumplida",AF5)))</formula>
    </cfRule>
  </conditionalFormatting>
  <conditionalFormatting sqref="BG5:BG13 AF5:AF13">
    <cfRule type="containsText" dxfId="96" priority="15" stopIfTrue="1" operator="containsText" text="CUMPLIDA">
      <formula>NOT(ISERROR(SEARCH("CUMPLIDA",AF5)))</formula>
    </cfRule>
  </conditionalFormatting>
  <conditionalFormatting sqref="BG5:BG13 AF5:AF13">
    <cfRule type="containsText" dxfId="95" priority="14" stopIfTrue="1" operator="containsText" text="INCUMPLIDA">
      <formula>NOT(ISERROR(SEARCH("INCUMPLIDA",AF5)))</formula>
    </cfRule>
  </conditionalFormatting>
  <conditionalFormatting sqref="AF5:AF13">
    <cfRule type="containsText" dxfId="94" priority="13" operator="containsText" text="PENDIENTE">
      <formula>NOT(ISERROR(SEARCH("PENDIENTE",AF5)))</formula>
    </cfRule>
  </conditionalFormatting>
  <conditionalFormatting sqref="AF5:AF13">
    <cfRule type="containsText" dxfId="93" priority="12" stopIfTrue="1" operator="containsText" text="PENDIENTE">
      <formula>NOT(ISERROR(SEARCH("PENDIENTE",AF5)))</formula>
    </cfRule>
  </conditionalFormatting>
  <conditionalFormatting sqref="BI5:BI13">
    <cfRule type="containsText" dxfId="92" priority="4" operator="containsText" text="cerrada">
      <formula>NOT(ISERROR(SEARCH("cerrada",BI5)))</formula>
    </cfRule>
    <cfRule type="containsText" dxfId="91" priority="5" operator="containsText" text="cerrado">
      <formula>NOT(ISERROR(SEARCH("cerrado",BI5)))</formula>
    </cfRule>
    <cfRule type="containsText" dxfId="90" priority="6" operator="containsText" text="Abierto">
      <formula>NOT(ISERROR(SEARCH("Abierto",BI5)))</formula>
    </cfRule>
  </conditionalFormatting>
  <conditionalFormatting sqref="BI5:BI13">
    <cfRule type="containsText" dxfId="89" priority="1" operator="containsText" text="cerrada">
      <formula>NOT(ISERROR(SEARCH("cerrada",BI5)))</formula>
    </cfRule>
    <cfRule type="containsText" dxfId="88" priority="2" operator="containsText" text="cerrado">
      <formula>NOT(ISERROR(SEARCH("cerrado",BI5)))</formula>
    </cfRule>
    <cfRule type="containsText" dxfId="87" priority="3" operator="containsText" text="Abierto">
      <formula>NOT(ISERROR(SEARCH("Abierto",BI5)))</formula>
    </cfRule>
  </conditionalFormatting>
  <dataValidations count="12">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68 V44 L52:L53 L55:L56 L58 L60 L27:L40 L19:L23" xr:uid="{00000000-0002-0000-0900-000000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4:V61 W44 W61 V53:W53 V52 V27:V40 V19:V23" xr:uid="{00000000-0002-0000-0900-000001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2 W27:W40 W19:W23" xr:uid="{00000000-0002-0000-0900-000002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7 M52 M54:M61 M27:M40 M19:M23" xr:uid="{00000000-0002-0000-0900-000003000000}">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29:K32 S35:S39 S28:S32 K35:K39 L61 L54 L57 S19:S22 K19:K22" xr:uid="{00000000-0002-0000-0900-000004000000}">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58 J33:J40 J44:J45 S45 J52:J53 J55:J65 S58 K45 J27:J31 J19:J23" xr:uid="{00000000-0002-0000-0900-000005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5:I126" xr:uid="{00000000-0002-0000-0900-000006000000}">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5:K128 S59:S61 S40 S33:S34 S27 J32 S52:S57 K44 S44 U69 L59 L57 K69 K59:K61 K40 K33:K34 K52:K57 K27:K28 S23 K23" xr:uid="{00000000-0002-0000-0900-000007000000}">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7:I135 I75 I44:I46 I52:I61 I63:I73 I27:I40 I19:I23" xr:uid="{00000000-0002-0000-0900-00000800000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0 W69 W54:W60 AD27:AD34 AD23" xr:uid="{00000000-0002-0000-0900-000009000000}">
      <formula1>-2147483647</formula1>
      <formula2>2147483647</formula2>
    </dataValidation>
    <dataValidation type="list" allowBlank="1" showInputMessage="1" showErrorMessage="1" sqref="H47:H51 H145:H152 P93:P94 H106:H124 P98:P110 P86 P51:P70 P125:P144 P153:P189 P73:P82 H66:H73 H78:H97 P19:P49 H14:H18 P5:P13" xr:uid="{00000000-0002-0000-0900-00000A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list" allowBlank="1" showInputMessage="1" showErrorMessage="1" sqref="N5:N189" xr:uid="{00000000-0002-0000-0900-00000B000000}">
      <formula1>"Correctiva, Preventiva, Acción de mejora"</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K191"/>
  <sheetViews>
    <sheetView zoomScale="64" zoomScaleNormal="64" workbookViewId="0">
      <pane xSplit="11" ySplit="4" topLeftCell="W5" activePane="bottomRight" state="frozen"/>
      <selection pane="topRight" activeCell="L1" sqref="L1"/>
      <selection pane="bottomLeft" activeCell="A5" sqref="A5"/>
      <selection pane="bottomRight" activeCell="BJ4" sqref="BJ4"/>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58" width="11.42578125" style="1" hidden="1" customWidth="1" outlineLevel="1"/>
    <col min="59" max="59" width="0" style="1" hidden="1" customWidth="1" outlineLevel="1"/>
    <col min="60" max="60" width="11.42578125" style="1" collapsed="1"/>
    <col min="61" max="16384" width="11.42578125" style="1"/>
  </cols>
  <sheetData>
    <row r="1" spans="1:63" ht="15" customHeight="1" x14ac:dyDescent="0.25">
      <c r="A1" s="587" t="s">
        <v>0</v>
      </c>
      <c r="B1" s="587"/>
      <c r="C1" s="587"/>
      <c r="D1" s="587"/>
      <c r="E1" s="587"/>
      <c r="F1" s="587"/>
      <c r="G1" s="587"/>
      <c r="H1" s="587"/>
      <c r="I1" s="587"/>
      <c r="J1" s="584" t="s">
        <v>1</v>
      </c>
      <c r="K1" s="584"/>
      <c r="L1" s="584"/>
      <c r="M1" s="584"/>
      <c r="N1" s="584"/>
      <c r="O1" s="584"/>
      <c r="P1" s="584"/>
      <c r="Q1" s="584"/>
      <c r="R1" s="584"/>
      <c r="S1" s="584"/>
      <c r="T1" s="584"/>
      <c r="U1" s="584"/>
      <c r="V1" s="584"/>
      <c r="W1" s="584"/>
      <c r="X1" s="585" t="s">
        <v>876</v>
      </c>
      <c r="Y1" s="585"/>
      <c r="Z1" s="585"/>
      <c r="AA1" s="585"/>
      <c r="AB1" s="585"/>
      <c r="AC1" s="585"/>
      <c r="AD1" s="585"/>
      <c r="AE1" s="585"/>
      <c r="AF1" s="455"/>
      <c r="AG1" s="590" t="s">
        <v>716</v>
      </c>
      <c r="AH1" s="590"/>
      <c r="AI1" s="590"/>
      <c r="AJ1" s="590"/>
      <c r="AK1" s="590"/>
      <c r="AL1" s="590"/>
      <c r="AM1" s="590"/>
      <c r="AN1" s="590"/>
      <c r="AO1" s="456"/>
      <c r="AP1" s="594" t="s">
        <v>717</v>
      </c>
      <c r="AQ1" s="594"/>
      <c r="AR1" s="594"/>
      <c r="AS1" s="594"/>
      <c r="AT1" s="594"/>
      <c r="AU1" s="594"/>
      <c r="AV1" s="594"/>
      <c r="AW1" s="594"/>
      <c r="AX1" s="461"/>
      <c r="AY1" s="608" t="s">
        <v>718</v>
      </c>
      <c r="AZ1" s="608"/>
      <c r="BA1" s="608"/>
      <c r="BB1" s="608"/>
      <c r="BC1" s="608"/>
      <c r="BD1" s="608"/>
      <c r="BE1" s="608"/>
      <c r="BF1" s="608"/>
      <c r="BG1" s="641" t="s">
        <v>2</v>
      </c>
      <c r="BH1" s="641"/>
      <c r="BI1" s="641"/>
      <c r="BJ1" s="641"/>
      <c r="BK1" s="641"/>
    </row>
    <row r="2" spans="1:63" ht="15" customHeight="1" x14ac:dyDescent="0.25">
      <c r="A2" s="586" t="s">
        <v>3</v>
      </c>
      <c r="B2" s="586" t="s">
        <v>4</v>
      </c>
      <c r="C2" s="586" t="s">
        <v>5</v>
      </c>
      <c r="D2" s="586" t="s">
        <v>6</v>
      </c>
      <c r="E2" s="586" t="s">
        <v>7</v>
      </c>
      <c r="F2" s="586" t="s">
        <v>8</v>
      </c>
      <c r="G2" s="586" t="s">
        <v>9</v>
      </c>
      <c r="H2" s="586" t="s">
        <v>10</v>
      </c>
      <c r="I2" s="586" t="s">
        <v>11</v>
      </c>
      <c r="J2" s="589" t="s">
        <v>12</v>
      </c>
      <c r="K2" s="584" t="s">
        <v>13</v>
      </c>
      <c r="L2" s="584"/>
      <c r="M2" s="584"/>
      <c r="N2" s="589" t="s">
        <v>14</v>
      </c>
      <c r="O2" s="589" t="s">
        <v>15</v>
      </c>
      <c r="P2" s="589" t="s">
        <v>16</v>
      </c>
      <c r="Q2" s="589" t="s">
        <v>17</v>
      </c>
      <c r="R2" s="589" t="s">
        <v>18</v>
      </c>
      <c r="S2" s="589" t="s">
        <v>19</v>
      </c>
      <c r="T2" s="589" t="s">
        <v>20</v>
      </c>
      <c r="U2" s="589" t="s">
        <v>21</v>
      </c>
      <c r="V2" s="589" t="s">
        <v>22</v>
      </c>
      <c r="W2" s="589" t="s">
        <v>23</v>
      </c>
      <c r="X2" s="588" t="s">
        <v>77</v>
      </c>
      <c r="Y2" s="588" t="s">
        <v>24</v>
      </c>
      <c r="Z2" s="588" t="s">
        <v>25</v>
      </c>
      <c r="AA2" s="588" t="s">
        <v>26</v>
      </c>
      <c r="AB2" s="588" t="s">
        <v>73</v>
      </c>
      <c r="AC2" s="588" t="s">
        <v>27</v>
      </c>
      <c r="AD2" s="588" t="s">
        <v>28</v>
      </c>
      <c r="AE2" s="588" t="s">
        <v>29</v>
      </c>
      <c r="AF2" s="457"/>
      <c r="AG2" s="591" t="s">
        <v>30</v>
      </c>
      <c r="AH2" s="591" t="s">
        <v>31</v>
      </c>
      <c r="AI2" s="591" t="s">
        <v>32</v>
      </c>
      <c r="AJ2" s="591" t="s">
        <v>33</v>
      </c>
      <c r="AK2" s="591" t="s">
        <v>74</v>
      </c>
      <c r="AL2" s="591" t="s">
        <v>34</v>
      </c>
      <c r="AM2" s="591" t="s">
        <v>35</v>
      </c>
      <c r="AN2" s="591" t="s">
        <v>36</v>
      </c>
      <c r="AO2" s="458"/>
      <c r="AP2" s="595" t="s">
        <v>37</v>
      </c>
      <c r="AQ2" s="595" t="s">
        <v>38</v>
      </c>
      <c r="AR2" s="595" t="s">
        <v>39</v>
      </c>
      <c r="AS2" s="595" t="s">
        <v>40</v>
      </c>
      <c r="AT2" s="595" t="s">
        <v>75</v>
      </c>
      <c r="AU2" s="595" t="s">
        <v>41</v>
      </c>
      <c r="AV2" s="595" t="s">
        <v>42</v>
      </c>
      <c r="AW2" s="595" t="s">
        <v>43</v>
      </c>
      <c r="AX2" s="462"/>
      <c r="AY2" s="586" t="s">
        <v>37</v>
      </c>
      <c r="AZ2" s="586" t="s">
        <v>38</v>
      </c>
      <c r="BA2" s="586" t="s">
        <v>39</v>
      </c>
      <c r="BB2" s="586" t="s">
        <v>40</v>
      </c>
      <c r="BC2" s="586" t="s">
        <v>76</v>
      </c>
      <c r="BD2" s="586" t="s">
        <v>41</v>
      </c>
      <c r="BE2" s="586" t="s">
        <v>42</v>
      </c>
      <c r="BF2" s="586" t="s">
        <v>43</v>
      </c>
      <c r="BG2" s="593" t="s">
        <v>44</v>
      </c>
      <c r="BH2" s="593" t="s">
        <v>877</v>
      </c>
      <c r="BI2" s="593" t="s">
        <v>46</v>
      </c>
      <c r="BJ2" s="593" t="s">
        <v>47</v>
      </c>
      <c r="BK2" s="592" t="s">
        <v>48</v>
      </c>
    </row>
    <row r="3" spans="1:63" ht="66" customHeight="1" x14ac:dyDescent="0.25">
      <c r="A3" s="586"/>
      <c r="B3" s="586"/>
      <c r="C3" s="586"/>
      <c r="D3" s="586"/>
      <c r="E3" s="586"/>
      <c r="F3" s="586"/>
      <c r="G3" s="586"/>
      <c r="H3" s="586"/>
      <c r="I3" s="586"/>
      <c r="J3" s="589"/>
      <c r="K3" s="454" t="s">
        <v>49</v>
      </c>
      <c r="L3" s="454" t="s">
        <v>70</v>
      </c>
      <c r="M3" s="454" t="s">
        <v>71</v>
      </c>
      <c r="N3" s="589"/>
      <c r="O3" s="589"/>
      <c r="P3" s="589"/>
      <c r="Q3" s="589"/>
      <c r="R3" s="589"/>
      <c r="S3" s="589"/>
      <c r="T3" s="589"/>
      <c r="U3" s="589"/>
      <c r="V3" s="589"/>
      <c r="W3" s="589"/>
      <c r="X3" s="588"/>
      <c r="Y3" s="588"/>
      <c r="Z3" s="588"/>
      <c r="AA3" s="588"/>
      <c r="AB3" s="588"/>
      <c r="AC3" s="588"/>
      <c r="AD3" s="588"/>
      <c r="AE3" s="588"/>
      <c r="AF3" s="457" t="s">
        <v>44</v>
      </c>
      <c r="AG3" s="591"/>
      <c r="AH3" s="591"/>
      <c r="AI3" s="591"/>
      <c r="AJ3" s="591"/>
      <c r="AK3" s="591"/>
      <c r="AL3" s="591"/>
      <c r="AM3" s="591"/>
      <c r="AN3" s="591"/>
      <c r="AO3" s="458" t="s">
        <v>44</v>
      </c>
      <c r="AP3" s="595"/>
      <c r="AQ3" s="595"/>
      <c r="AR3" s="595"/>
      <c r="AS3" s="595"/>
      <c r="AT3" s="595"/>
      <c r="AU3" s="595"/>
      <c r="AV3" s="595"/>
      <c r="AW3" s="595"/>
      <c r="AX3" s="462" t="s">
        <v>44</v>
      </c>
      <c r="AY3" s="586"/>
      <c r="AZ3" s="586"/>
      <c r="BA3" s="586"/>
      <c r="BB3" s="586"/>
      <c r="BC3" s="586"/>
      <c r="BD3" s="586"/>
      <c r="BE3" s="586"/>
      <c r="BF3" s="586"/>
      <c r="BG3" s="593"/>
      <c r="BH3" s="593"/>
      <c r="BI3" s="593"/>
      <c r="BJ3" s="593"/>
      <c r="BK3" s="592"/>
    </row>
    <row r="4" spans="1:63" ht="117" customHeight="1" x14ac:dyDescent="0.25">
      <c r="A4" s="463" t="s">
        <v>50</v>
      </c>
      <c r="B4" s="463" t="s">
        <v>51</v>
      </c>
      <c r="C4" s="463" t="s">
        <v>52</v>
      </c>
      <c r="D4" s="463" t="s">
        <v>53</v>
      </c>
      <c r="E4" s="463" t="s">
        <v>54</v>
      </c>
      <c r="F4" s="463" t="s">
        <v>51</v>
      </c>
      <c r="G4" s="463" t="s">
        <v>55</v>
      </c>
      <c r="H4" s="463" t="s">
        <v>52</v>
      </c>
      <c r="I4" s="46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460" t="s">
        <v>51</v>
      </c>
      <c r="AQ4" s="460" t="s">
        <v>64</v>
      </c>
      <c r="AR4" s="460" t="s">
        <v>65</v>
      </c>
      <c r="AS4" s="460" t="s">
        <v>66</v>
      </c>
      <c r="AT4" s="460" t="s">
        <v>66</v>
      </c>
      <c r="AU4" s="460" t="s">
        <v>60</v>
      </c>
      <c r="AV4" s="460" t="s">
        <v>67</v>
      </c>
      <c r="AW4" s="460" t="s">
        <v>52</v>
      </c>
      <c r="AX4" s="460"/>
      <c r="AY4" s="463" t="s">
        <v>51</v>
      </c>
      <c r="AZ4" s="463" t="s">
        <v>64</v>
      </c>
      <c r="BA4" s="463" t="s">
        <v>65</v>
      </c>
      <c r="BB4" s="463" t="s">
        <v>66</v>
      </c>
      <c r="BC4" s="463" t="s">
        <v>66</v>
      </c>
      <c r="BD4" s="463" t="s">
        <v>60</v>
      </c>
      <c r="BE4" s="463" t="s">
        <v>67</v>
      </c>
      <c r="BF4" s="463" t="s">
        <v>52</v>
      </c>
      <c r="BG4" s="459" t="s">
        <v>68</v>
      </c>
      <c r="BH4" s="459"/>
      <c r="BI4" s="546" t="s">
        <v>68</v>
      </c>
      <c r="BJ4" s="459"/>
      <c r="BK4" s="592"/>
    </row>
    <row r="5" spans="1:63" ht="35.1" customHeight="1" x14ac:dyDescent="0.25">
      <c r="A5" s="148"/>
      <c r="B5" s="148"/>
      <c r="C5" s="542" t="s">
        <v>154</v>
      </c>
      <c r="D5" s="148"/>
      <c r="E5" s="643"/>
      <c r="F5" s="148"/>
      <c r="G5" s="148">
        <v>1</v>
      </c>
      <c r="H5" s="487" t="s">
        <v>738</v>
      </c>
      <c r="I5" s="343" t="s">
        <v>668</v>
      </c>
      <c r="J5" s="344" t="s">
        <v>770</v>
      </c>
      <c r="K5" s="549" t="s">
        <v>787</v>
      </c>
      <c r="L5" s="344" t="s">
        <v>805</v>
      </c>
      <c r="M5" s="148">
        <v>1</v>
      </c>
      <c r="N5" s="542" t="s">
        <v>69</v>
      </c>
      <c r="O5" s="542" t="str">
        <f>IF(H5="","",VLOOKUP(H5,'[1]Procedimientos Publicar'!$C$6:$E$85,3,FALSE))</f>
        <v>SUB GERENCIA COMERCIAL</v>
      </c>
      <c r="P5" s="542" t="s">
        <v>368</v>
      </c>
      <c r="Q5" s="148"/>
      <c r="R5" s="148"/>
      <c r="S5" s="148"/>
      <c r="T5" s="149">
        <v>1</v>
      </c>
      <c r="U5" s="148"/>
      <c r="V5" s="150">
        <v>43495</v>
      </c>
      <c r="W5" s="150">
        <v>43646</v>
      </c>
      <c r="X5" s="150">
        <v>43830</v>
      </c>
      <c r="Y5" s="354" t="s">
        <v>648</v>
      </c>
      <c r="Z5" s="148">
        <v>1</v>
      </c>
      <c r="AA5" s="187">
        <f t="shared" ref="AA5:AA41" si="0">(IF(Z5="","",IF(OR($M5=0,$M5="",$X5=""),"",Z5/$M5)))</f>
        <v>1</v>
      </c>
      <c r="AB5" s="188">
        <f t="shared" ref="AB5:AB41" si="1">(IF(OR($T5="",AA5=""),"",IF(OR($T5=0,AA5=0),0,IF((AA5*100%)/$T5&gt;100%,100%,(AA5*100%)/$T5))))</f>
        <v>1</v>
      </c>
      <c r="AC5" s="8" t="str">
        <f t="shared" ref="AC5:AC41" si="2">IF(Z5="","",IF(AB5&lt;100%, IF(AB5&lt;25%, "ALERTA","EN TERMINO"), IF(AB5=100%, "OK", "EN TERMINO")))</f>
        <v>OK</v>
      </c>
      <c r="AF5" s="13" t="str">
        <f t="shared" ref="AF5:AF41" si="3">IF(AB5=100%,IF(AB5&gt;25%,"CUMPLIDA","PENDIENTE"),IF(AB5&lt;25%,"INCUMPLIDA","PENDIENTE"))</f>
        <v>CUMPLIDA</v>
      </c>
      <c r="BG5" s="13" t="str">
        <f t="shared" ref="BG5:BG41" si="4">IF(AB5=100%,"CUMPLIDA","INCUMPLIDA")</f>
        <v>CUMPLIDA</v>
      </c>
      <c r="BI5" s="547" t="str">
        <f>IF(AF5="CUMPLIDA","CERRADO","ABIERTO")</f>
        <v>CERRADO</v>
      </c>
    </row>
    <row r="6" spans="1:63" ht="35.1" customHeight="1" x14ac:dyDescent="0.25">
      <c r="A6" s="148"/>
      <c r="B6" s="148"/>
      <c r="C6" s="542" t="s">
        <v>154</v>
      </c>
      <c r="D6" s="148"/>
      <c r="E6" s="643"/>
      <c r="F6" s="148"/>
      <c r="G6" s="148">
        <v>2</v>
      </c>
      <c r="H6" s="487" t="s">
        <v>738</v>
      </c>
      <c r="I6" s="343" t="s">
        <v>669</v>
      </c>
      <c r="J6" s="344" t="s">
        <v>771</v>
      </c>
      <c r="K6" s="550" t="s">
        <v>788</v>
      </c>
      <c r="L6" s="344" t="s">
        <v>806</v>
      </c>
      <c r="M6" s="148">
        <v>1</v>
      </c>
      <c r="N6" s="542" t="s">
        <v>69</v>
      </c>
      <c r="O6" s="542" t="str">
        <f>IF(H6="","",VLOOKUP(H6,'[1]Procedimientos Publicar'!$C$6:$E$85,3,FALSE))</f>
        <v>SUB GERENCIA COMERCIAL</v>
      </c>
      <c r="P6" s="542" t="s">
        <v>368</v>
      </c>
      <c r="Q6" s="148"/>
      <c r="R6" s="148"/>
      <c r="S6" s="148"/>
      <c r="T6" s="149">
        <v>1</v>
      </c>
      <c r="U6" s="148"/>
      <c r="V6" s="150">
        <v>43495</v>
      </c>
      <c r="W6" s="150">
        <v>43829</v>
      </c>
      <c r="X6" s="150">
        <v>43830</v>
      </c>
      <c r="Y6" s="354" t="s">
        <v>649</v>
      </c>
      <c r="Z6" s="148">
        <v>1</v>
      </c>
      <c r="AA6" s="187">
        <f t="shared" si="0"/>
        <v>1</v>
      </c>
      <c r="AB6" s="188">
        <f t="shared" si="1"/>
        <v>1</v>
      </c>
      <c r="AC6" s="8" t="str">
        <f t="shared" si="2"/>
        <v>OK</v>
      </c>
      <c r="AF6" s="13" t="str">
        <f t="shared" si="3"/>
        <v>CUMPLIDA</v>
      </c>
      <c r="BG6" s="13" t="str">
        <f t="shared" si="4"/>
        <v>CUMPLIDA</v>
      </c>
      <c r="BI6" s="547" t="str">
        <f t="shared" ref="BI6:BI41" si="5">IF(AF6="CUMPLIDA","CERRADO","ABIERTO")</f>
        <v>CERRADO</v>
      </c>
    </row>
    <row r="7" spans="1:63" ht="35.1" customHeight="1" x14ac:dyDescent="0.25">
      <c r="A7" s="148"/>
      <c r="B7" s="148"/>
      <c r="C7" s="542" t="s">
        <v>154</v>
      </c>
      <c r="D7" s="148"/>
      <c r="E7" s="643"/>
      <c r="F7" s="148"/>
      <c r="G7" s="148">
        <v>3</v>
      </c>
      <c r="H7" s="487" t="s">
        <v>738</v>
      </c>
      <c r="I7" s="343" t="s">
        <v>670</v>
      </c>
      <c r="J7" s="344" t="s">
        <v>772</v>
      </c>
      <c r="K7" s="344" t="s">
        <v>789</v>
      </c>
      <c r="L7" s="344" t="s">
        <v>807</v>
      </c>
      <c r="M7" s="148">
        <v>1</v>
      </c>
      <c r="N7" s="542" t="s">
        <v>69</v>
      </c>
      <c r="O7" s="542" t="str">
        <f>IF(H7="","",VLOOKUP(H7,'[1]Procedimientos Publicar'!$C$6:$E$85,3,FALSE))</f>
        <v>SUB GERENCIA COMERCIAL</v>
      </c>
      <c r="P7" s="542" t="s">
        <v>368</v>
      </c>
      <c r="Q7" s="148"/>
      <c r="R7" s="148"/>
      <c r="S7" s="148"/>
      <c r="T7" s="149">
        <v>1</v>
      </c>
      <c r="U7" s="148"/>
      <c r="V7" s="344" t="s">
        <v>821</v>
      </c>
      <c r="W7" s="150">
        <v>43829</v>
      </c>
      <c r="X7" s="150">
        <v>43830</v>
      </c>
      <c r="Y7" s="355" t="s">
        <v>704</v>
      </c>
      <c r="Z7" s="148">
        <v>0.5</v>
      </c>
      <c r="AA7" s="187">
        <f t="shared" si="0"/>
        <v>0.5</v>
      </c>
      <c r="AB7" s="188">
        <f t="shared" si="1"/>
        <v>0.5</v>
      </c>
      <c r="AC7" s="8" t="str">
        <f t="shared" si="2"/>
        <v>EN TERMINO</v>
      </c>
      <c r="AF7" s="13" t="str">
        <f t="shared" si="3"/>
        <v>PENDIENTE</v>
      </c>
      <c r="BG7" s="13" t="str">
        <f t="shared" si="4"/>
        <v>INCUMPLIDA</v>
      </c>
      <c r="BI7" s="547" t="str">
        <f t="shared" si="5"/>
        <v>ABIERTO</v>
      </c>
    </row>
    <row r="8" spans="1:63" ht="35.1" customHeight="1" x14ac:dyDescent="0.25">
      <c r="A8" s="148"/>
      <c r="B8" s="148"/>
      <c r="C8" s="542" t="s">
        <v>154</v>
      </c>
      <c r="D8" s="148"/>
      <c r="E8" s="643"/>
      <c r="F8" s="148"/>
      <c r="G8" s="148">
        <v>4</v>
      </c>
      <c r="H8" s="487" t="s">
        <v>738</v>
      </c>
      <c r="I8" s="343" t="s">
        <v>671</v>
      </c>
      <c r="J8" s="344" t="s">
        <v>773</v>
      </c>
      <c r="K8" s="344" t="s">
        <v>790</v>
      </c>
      <c r="L8" s="344" t="s">
        <v>808</v>
      </c>
      <c r="M8" s="148">
        <v>1</v>
      </c>
      <c r="N8" s="542" t="s">
        <v>69</v>
      </c>
      <c r="O8" s="542" t="str">
        <f>IF(H8="","",VLOOKUP(H8,'[1]Procedimientos Publicar'!$C$6:$E$85,3,FALSE))</f>
        <v>SUB GERENCIA COMERCIAL</v>
      </c>
      <c r="P8" s="542" t="s">
        <v>368</v>
      </c>
      <c r="Q8" s="148"/>
      <c r="R8" s="148"/>
      <c r="S8" s="148"/>
      <c r="T8" s="149">
        <v>1</v>
      </c>
      <c r="U8" s="148"/>
      <c r="V8" s="150">
        <v>43495</v>
      </c>
      <c r="W8" s="150">
        <v>43646</v>
      </c>
      <c r="X8" s="150">
        <v>43830</v>
      </c>
      <c r="Y8" s="355" t="s">
        <v>650</v>
      </c>
      <c r="Z8" s="148">
        <v>0.5</v>
      </c>
      <c r="AA8" s="187">
        <f t="shared" si="0"/>
        <v>0.5</v>
      </c>
      <c r="AB8" s="188">
        <f t="shared" si="1"/>
        <v>0.5</v>
      </c>
      <c r="AC8" s="8" t="str">
        <f t="shared" si="2"/>
        <v>EN TERMINO</v>
      </c>
      <c r="AF8" s="13" t="str">
        <f t="shared" si="3"/>
        <v>PENDIENTE</v>
      </c>
      <c r="BG8" s="13" t="str">
        <f t="shared" si="4"/>
        <v>INCUMPLIDA</v>
      </c>
      <c r="BI8" s="547" t="str">
        <f t="shared" si="5"/>
        <v>ABIERTO</v>
      </c>
    </row>
    <row r="9" spans="1:63" ht="35.1" customHeight="1" x14ac:dyDescent="0.25">
      <c r="A9" s="148"/>
      <c r="B9" s="148"/>
      <c r="C9" s="542" t="s">
        <v>154</v>
      </c>
      <c r="D9" s="148"/>
      <c r="E9" s="643"/>
      <c r="F9" s="148"/>
      <c r="G9" s="148">
        <v>5</v>
      </c>
      <c r="H9" s="487" t="s">
        <v>738</v>
      </c>
      <c r="I9" s="343" t="s">
        <v>672</v>
      </c>
      <c r="J9" s="344" t="s">
        <v>774</v>
      </c>
      <c r="K9" s="344" t="s">
        <v>791</v>
      </c>
      <c r="L9" s="551" t="s">
        <v>651</v>
      </c>
      <c r="M9" s="148">
        <v>1</v>
      </c>
      <c r="N9" s="542" t="s">
        <v>69</v>
      </c>
      <c r="O9" s="542" t="str">
        <f>IF(H9="","",VLOOKUP(H9,'[1]Procedimientos Publicar'!$C$6:$E$85,3,FALSE))</f>
        <v>SUB GERENCIA COMERCIAL</v>
      </c>
      <c r="P9" s="542" t="s">
        <v>368</v>
      </c>
      <c r="Q9" s="148"/>
      <c r="R9" s="148"/>
      <c r="S9" s="148"/>
      <c r="T9" s="149">
        <v>1</v>
      </c>
      <c r="U9" s="148"/>
      <c r="V9" s="148" t="s">
        <v>651</v>
      </c>
      <c r="W9" s="148" t="s">
        <v>651</v>
      </c>
      <c r="X9" s="150">
        <v>43830</v>
      </c>
      <c r="Y9" s="360" t="s">
        <v>651</v>
      </c>
      <c r="Z9" s="148"/>
      <c r="AA9" s="187" t="str">
        <f t="shared" si="0"/>
        <v/>
      </c>
      <c r="AB9" s="188" t="str">
        <f t="shared" si="1"/>
        <v/>
      </c>
      <c r="AC9" s="8" t="str">
        <f t="shared" si="2"/>
        <v/>
      </c>
      <c r="AF9" s="13"/>
      <c r="BG9" s="13" t="str">
        <f t="shared" si="4"/>
        <v>INCUMPLIDA</v>
      </c>
      <c r="BI9" s="547" t="str">
        <f t="shared" si="5"/>
        <v>ABIERTO</v>
      </c>
    </row>
    <row r="10" spans="1:63" ht="35.1" customHeight="1" x14ac:dyDescent="0.25">
      <c r="A10" s="148"/>
      <c r="B10" s="148"/>
      <c r="C10" s="542" t="s">
        <v>154</v>
      </c>
      <c r="D10" s="148"/>
      <c r="E10" s="643"/>
      <c r="F10" s="148"/>
      <c r="G10" s="148">
        <v>6</v>
      </c>
      <c r="H10" s="487" t="s">
        <v>738</v>
      </c>
      <c r="I10" s="343" t="s">
        <v>638</v>
      </c>
      <c r="J10" s="344" t="s">
        <v>775</v>
      </c>
      <c r="K10" s="344" t="s">
        <v>792</v>
      </c>
      <c r="L10" s="344" t="s">
        <v>809</v>
      </c>
      <c r="M10" s="148">
        <v>1</v>
      </c>
      <c r="N10" s="542" t="s">
        <v>69</v>
      </c>
      <c r="O10" s="542" t="str">
        <f>IF(H10="","",VLOOKUP(H10,'[1]Procedimientos Publicar'!$C$6:$E$85,3,FALSE))</f>
        <v>SUB GERENCIA COMERCIAL</v>
      </c>
      <c r="P10" s="542" t="s">
        <v>368</v>
      </c>
      <c r="Q10" s="148"/>
      <c r="R10" s="148"/>
      <c r="S10" s="148"/>
      <c r="T10" s="149">
        <v>1</v>
      </c>
      <c r="U10" s="148"/>
      <c r="V10" s="150">
        <v>43495</v>
      </c>
      <c r="W10" s="150">
        <v>43799</v>
      </c>
      <c r="X10" s="150">
        <v>43830</v>
      </c>
      <c r="Y10" s="355" t="s">
        <v>652</v>
      </c>
      <c r="Z10" s="148">
        <v>0.5</v>
      </c>
      <c r="AA10" s="187">
        <f t="shared" si="0"/>
        <v>0.5</v>
      </c>
      <c r="AB10" s="188">
        <f t="shared" si="1"/>
        <v>0.5</v>
      </c>
      <c r="AC10" s="8" t="str">
        <f t="shared" si="2"/>
        <v>EN TERMINO</v>
      </c>
      <c r="AF10" s="13" t="str">
        <f t="shared" si="3"/>
        <v>PENDIENTE</v>
      </c>
      <c r="BG10" s="13" t="str">
        <f t="shared" si="4"/>
        <v>INCUMPLIDA</v>
      </c>
      <c r="BI10" s="547" t="str">
        <f t="shared" si="5"/>
        <v>ABIERTO</v>
      </c>
    </row>
    <row r="11" spans="1:63" ht="35.1" customHeight="1" x14ac:dyDescent="0.25">
      <c r="A11" s="148"/>
      <c r="B11" s="148"/>
      <c r="C11" s="542" t="s">
        <v>154</v>
      </c>
      <c r="D11" s="148"/>
      <c r="E11" s="643"/>
      <c r="F11" s="148"/>
      <c r="G11" s="148">
        <v>7</v>
      </c>
      <c r="H11" s="487" t="s">
        <v>738</v>
      </c>
      <c r="I11" s="343" t="s">
        <v>639</v>
      </c>
      <c r="J11" s="344" t="s">
        <v>776</v>
      </c>
      <c r="K11" s="344" t="s">
        <v>793</v>
      </c>
      <c r="L11" s="344" t="s">
        <v>810</v>
      </c>
      <c r="M11" s="148">
        <v>1</v>
      </c>
      <c r="N11" s="542" t="s">
        <v>69</v>
      </c>
      <c r="O11" s="542" t="str">
        <f>IF(H11="","",VLOOKUP(H11,'[1]Procedimientos Publicar'!$C$6:$E$85,3,FALSE))</f>
        <v>SUB GERENCIA COMERCIAL</v>
      </c>
      <c r="P11" s="542" t="s">
        <v>368</v>
      </c>
      <c r="Q11" s="148"/>
      <c r="R11" s="148"/>
      <c r="S11" s="148"/>
      <c r="T11" s="149">
        <v>1</v>
      </c>
      <c r="U11" s="148"/>
      <c r="V11" s="150">
        <v>43495</v>
      </c>
      <c r="W11" s="150">
        <v>43799</v>
      </c>
      <c r="X11" s="150">
        <v>43830</v>
      </c>
      <c r="Y11" s="354" t="s">
        <v>653</v>
      </c>
      <c r="Z11" s="148">
        <v>1</v>
      </c>
      <c r="AA11" s="187">
        <f t="shared" si="0"/>
        <v>1</v>
      </c>
      <c r="AB11" s="188">
        <f t="shared" si="1"/>
        <v>1</v>
      </c>
      <c r="AC11" s="8" t="str">
        <f t="shared" si="2"/>
        <v>OK</v>
      </c>
      <c r="AF11" s="13" t="str">
        <f t="shared" si="3"/>
        <v>CUMPLIDA</v>
      </c>
      <c r="BG11" s="13" t="str">
        <f t="shared" si="4"/>
        <v>CUMPLIDA</v>
      </c>
      <c r="BI11" s="547" t="str">
        <f t="shared" si="5"/>
        <v>CERRADO</v>
      </c>
    </row>
    <row r="12" spans="1:63" ht="35.1" customHeight="1" x14ac:dyDescent="0.25">
      <c r="A12" s="148"/>
      <c r="B12" s="148"/>
      <c r="C12" s="542" t="s">
        <v>154</v>
      </c>
      <c r="D12" s="148"/>
      <c r="E12" s="643"/>
      <c r="F12" s="148"/>
      <c r="G12" s="148">
        <v>8</v>
      </c>
      <c r="H12" s="487" t="s">
        <v>738</v>
      </c>
      <c r="I12" s="343" t="s">
        <v>640</v>
      </c>
      <c r="J12" s="344" t="s">
        <v>777</v>
      </c>
      <c r="K12" s="344" t="s">
        <v>794</v>
      </c>
      <c r="L12" s="344" t="s">
        <v>811</v>
      </c>
      <c r="M12" s="148">
        <v>1</v>
      </c>
      <c r="N12" s="542" t="s">
        <v>69</v>
      </c>
      <c r="O12" s="542" t="str">
        <f>IF(H12="","",VLOOKUP(H12,'[1]Procedimientos Publicar'!$C$6:$E$85,3,FALSE))</f>
        <v>SUB GERENCIA COMERCIAL</v>
      </c>
      <c r="P12" s="542" t="s">
        <v>368</v>
      </c>
      <c r="Q12" s="148"/>
      <c r="R12" s="148"/>
      <c r="S12" s="148"/>
      <c r="T12" s="149">
        <v>1</v>
      </c>
      <c r="U12" s="148"/>
      <c r="V12" s="150">
        <v>43495</v>
      </c>
      <c r="W12" s="150">
        <v>43799</v>
      </c>
      <c r="X12" s="150">
        <v>43830</v>
      </c>
      <c r="Y12" s="354" t="s">
        <v>654</v>
      </c>
      <c r="Z12" s="148">
        <v>1</v>
      </c>
      <c r="AA12" s="187">
        <f t="shared" si="0"/>
        <v>1</v>
      </c>
      <c r="AB12" s="188">
        <f t="shared" si="1"/>
        <v>1</v>
      </c>
      <c r="AC12" s="8" t="str">
        <f t="shared" si="2"/>
        <v>OK</v>
      </c>
      <c r="AF12" s="13" t="str">
        <f t="shared" si="3"/>
        <v>CUMPLIDA</v>
      </c>
      <c r="BG12" s="13" t="str">
        <f t="shared" si="4"/>
        <v>CUMPLIDA</v>
      </c>
      <c r="BI12" s="547" t="str">
        <f t="shared" si="5"/>
        <v>CERRADO</v>
      </c>
    </row>
    <row r="13" spans="1:63" ht="35.1" customHeight="1" x14ac:dyDescent="0.25">
      <c r="A13" s="148"/>
      <c r="B13" s="148"/>
      <c r="C13" s="542" t="s">
        <v>154</v>
      </c>
      <c r="D13" s="148"/>
      <c r="E13" s="643"/>
      <c r="F13" s="148"/>
      <c r="G13" s="148">
        <v>9</v>
      </c>
      <c r="H13" s="487" t="s">
        <v>738</v>
      </c>
      <c r="I13" s="344" t="s">
        <v>673</v>
      </c>
      <c r="J13" s="344" t="s">
        <v>778</v>
      </c>
      <c r="K13" s="344" t="s">
        <v>795</v>
      </c>
      <c r="L13" s="344" t="s">
        <v>812</v>
      </c>
      <c r="M13" s="148">
        <v>1</v>
      </c>
      <c r="N13" s="542" t="s">
        <v>69</v>
      </c>
      <c r="O13" s="542" t="str">
        <f>IF(H13="","",VLOOKUP(H13,'[1]Procedimientos Publicar'!$C$6:$E$85,3,FALSE))</f>
        <v>SUB GERENCIA COMERCIAL</v>
      </c>
      <c r="P13" s="542" t="s">
        <v>368</v>
      </c>
      <c r="Q13" s="148"/>
      <c r="R13" s="148"/>
      <c r="S13" s="148"/>
      <c r="T13" s="149">
        <v>1</v>
      </c>
      <c r="U13" s="148"/>
      <c r="V13" s="150">
        <v>43495</v>
      </c>
      <c r="W13" s="150">
        <v>43799</v>
      </c>
      <c r="X13" s="150">
        <v>43830</v>
      </c>
      <c r="Y13" s="354" t="s">
        <v>655</v>
      </c>
      <c r="Z13" s="148">
        <v>1</v>
      </c>
      <c r="AA13" s="187">
        <f t="shared" si="0"/>
        <v>1</v>
      </c>
      <c r="AB13" s="188">
        <f t="shared" si="1"/>
        <v>1</v>
      </c>
      <c r="AC13" s="8" t="str">
        <f t="shared" si="2"/>
        <v>OK</v>
      </c>
      <c r="AF13" s="13" t="str">
        <f t="shared" si="3"/>
        <v>CUMPLIDA</v>
      </c>
      <c r="BG13" s="13" t="str">
        <f t="shared" si="4"/>
        <v>CUMPLIDA</v>
      </c>
      <c r="BI13" s="547" t="str">
        <f t="shared" si="5"/>
        <v>CERRADO</v>
      </c>
    </row>
    <row r="14" spans="1:63" ht="35.1" customHeight="1" x14ac:dyDescent="0.25">
      <c r="A14" s="148"/>
      <c r="B14" s="148"/>
      <c r="C14" s="542" t="s">
        <v>154</v>
      </c>
      <c r="D14" s="148"/>
      <c r="E14" s="643"/>
      <c r="F14" s="148"/>
      <c r="G14" s="148">
        <v>10</v>
      </c>
      <c r="H14" s="487" t="s">
        <v>738</v>
      </c>
      <c r="I14" s="344" t="s">
        <v>674</v>
      </c>
      <c r="J14" s="344" t="s">
        <v>779</v>
      </c>
      <c r="K14" s="344" t="s">
        <v>796</v>
      </c>
      <c r="L14" s="344" t="s">
        <v>813</v>
      </c>
      <c r="M14" s="148">
        <v>1</v>
      </c>
      <c r="N14" s="542" t="s">
        <v>69</v>
      </c>
      <c r="O14" s="542" t="str">
        <f>IF(H14="","",VLOOKUP(H14,'[1]Procedimientos Publicar'!$C$6:$E$85,3,FALSE))</f>
        <v>SUB GERENCIA COMERCIAL</v>
      </c>
      <c r="P14" s="542" t="s">
        <v>368</v>
      </c>
      <c r="Q14" s="148"/>
      <c r="R14" s="148"/>
      <c r="S14" s="148"/>
      <c r="T14" s="149">
        <v>1</v>
      </c>
      <c r="U14" s="148"/>
      <c r="V14" s="150">
        <v>43495</v>
      </c>
      <c r="W14" s="150">
        <v>43799</v>
      </c>
      <c r="X14" s="150">
        <v>43830</v>
      </c>
      <c r="Y14" s="354" t="s">
        <v>656</v>
      </c>
      <c r="Z14" s="148">
        <v>1</v>
      </c>
      <c r="AA14" s="187">
        <f t="shared" si="0"/>
        <v>1</v>
      </c>
      <c r="AB14" s="188">
        <f t="shared" si="1"/>
        <v>1</v>
      </c>
      <c r="AC14" s="8" t="str">
        <f t="shared" si="2"/>
        <v>OK</v>
      </c>
      <c r="AF14" s="13" t="str">
        <f t="shared" si="3"/>
        <v>CUMPLIDA</v>
      </c>
      <c r="BG14" s="13" t="str">
        <f t="shared" si="4"/>
        <v>CUMPLIDA</v>
      </c>
      <c r="BI14" s="547" t="str">
        <f t="shared" si="5"/>
        <v>CERRADO</v>
      </c>
    </row>
    <row r="15" spans="1:63" ht="35.1" customHeight="1" x14ac:dyDescent="0.25">
      <c r="A15" s="148"/>
      <c r="B15" s="148"/>
      <c r="C15" s="542" t="s">
        <v>154</v>
      </c>
      <c r="D15" s="148"/>
      <c r="E15" s="643"/>
      <c r="F15" s="148"/>
      <c r="G15" s="148">
        <v>11</v>
      </c>
      <c r="H15" s="487" t="s">
        <v>738</v>
      </c>
      <c r="I15" s="343" t="s">
        <v>675</v>
      </c>
      <c r="J15" s="344" t="s">
        <v>780</v>
      </c>
      <c r="K15" s="344" t="s">
        <v>797</v>
      </c>
      <c r="L15" s="344" t="s">
        <v>814</v>
      </c>
      <c r="M15" s="148">
        <v>1</v>
      </c>
      <c r="N15" s="542" t="s">
        <v>69</v>
      </c>
      <c r="O15" s="542" t="str">
        <f>IF(H15="","",VLOOKUP(H15,'[1]Procedimientos Publicar'!$C$6:$E$85,3,FALSE))</f>
        <v>SUB GERENCIA COMERCIAL</v>
      </c>
      <c r="P15" s="542" t="s">
        <v>368</v>
      </c>
      <c r="Q15" s="148"/>
      <c r="R15" s="148"/>
      <c r="S15" s="148"/>
      <c r="T15" s="149">
        <v>1</v>
      </c>
      <c r="U15" s="148"/>
      <c r="V15" s="150">
        <v>43495</v>
      </c>
      <c r="W15" s="150">
        <v>43829</v>
      </c>
      <c r="X15" s="150">
        <v>43830</v>
      </c>
      <c r="Y15" s="354" t="s">
        <v>657</v>
      </c>
      <c r="Z15" s="148">
        <v>1</v>
      </c>
      <c r="AA15" s="187">
        <f t="shared" si="0"/>
        <v>1</v>
      </c>
      <c r="AB15" s="188">
        <f t="shared" si="1"/>
        <v>1</v>
      </c>
      <c r="AC15" s="8" t="str">
        <f t="shared" si="2"/>
        <v>OK</v>
      </c>
      <c r="AF15" s="13" t="str">
        <f t="shared" si="3"/>
        <v>CUMPLIDA</v>
      </c>
      <c r="BG15" s="13" t="str">
        <f t="shared" si="4"/>
        <v>CUMPLIDA</v>
      </c>
      <c r="BI15" s="547" t="str">
        <f t="shared" si="5"/>
        <v>CERRADO</v>
      </c>
    </row>
    <row r="16" spans="1:63" ht="35.1" customHeight="1" x14ac:dyDescent="0.25">
      <c r="A16" s="148"/>
      <c r="B16" s="148"/>
      <c r="C16" s="542" t="s">
        <v>154</v>
      </c>
      <c r="D16" s="148"/>
      <c r="E16" s="643"/>
      <c r="F16" s="148"/>
      <c r="G16" s="148">
        <v>12</v>
      </c>
      <c r="H16" s="487" t="s">
        <v>738</v>
      </c>
      <c r="I16" s="343" t="s">
        <v>676</v>
      </c>
      <c r="J16" s="344" t="s">
        <v>780</v>
      </c>
      <c r="K16" s="344" t="s">
        <v>798</v>
      </c>
      <c r="L16" s="344" t="str">
        <f>+L15</f>
        <v>Un Instructivo reglamentario de los cupos de la Entidad</v>
      </c>
      <c r="M16" s="148">
        <v>1</v>
      </c>
      <c r="N16" s="542" t="s">
        <v>69</v>
      </c>
      <c r="O16" s="542" t="str">
        <f>IF(H16="","",VLOOKUP(H16,'[1]Procedimientos Publicar'!$C$6:$E$85,3,FALSE))</f>
        <v>SUB GERENCIA COMERCIAL</v>
      </c>
      <c r="P16" s="542" t="s">
        <v>368</v>
      </c>
      <c r="Q16" s="148"/>
      <c r="R16" s="148"/>
      <c r="S16" s="148"/>
      <c r="T16" s="149">
        <v>1</v>
      </c>
      <c r="U16" s="148"/>
      <c r="V16" s="150">
        <v>43495</v>
      </c>
      <c r="W16" s="150">
        <v>43829</v>
      </c>
      <c r="X16" s="150">
        <v>43830</v>
      </c>
      <c r="Y16" s="354" t="s">
        <v>657</v>
      </c>
      <c r="Z16" s="148">
        <v>1</v>
      </c>
      <c r="AA16" s="187">
        <f t="shared" si="0"/>
        <v>1</v>
      </c>
      <c r="AB16" s="188">
        <f t="shared" si="1"/>
        <v>1</v>
      </c>
      <c r="AC16" s="8" t="str">
        <f t="shared" si="2"/>
        <v>OK</v>
      </c>
      <c r="AF16" s="13" t="str">
        <f t="shared" si="3"/>
        <v>CUMPLIDA</v>
      </c>
      <c r="BG16" s="13" t="str">
        <f t="shared" si="4"/>
        <v>CUMPLIDA</v>
      </c>
      <c r="BI16" s="547" t="str">
        <f t="shared" si="5"/>
        <v>CERRADO</v>
      </c>
    </row>
    <row r="17" spans="1:61" ht="35.1" customHeight="1" x14ac:dyDescent="0.25">
      <c r="A17" s="148"/>
      <c r="B17" s="148"/>
      <c r="C17" s="542" t="s">
        <v>154</v>
      </c>
      <c r="D17" s="148"/>
      <c r="E17" s="643"/>
      <c r="F17" s="148"/>
      <c r="G17" s="148">
        <v>13</v>
      </c>
      <c r="H17" s="487" t="s">
        <v>738</v>
      </c>
      <c r="I17" s="343" t="s">
        <v>641</v>
      </c>
      <c r="J17" s="344" t="s">
        <v>780</v>
      </c>
      <c r="K17" s="344" t="s">
        <v>798</v>
      </c>
      <c r="L17" s="344" t="str">
        <f>+L16</f>
        <v>Un Instructivo reglamentario de los cupos de la Entidad</v>
      </c>
      <c r="M17" s="148">
        <v>1</v>
      </c>
      <c r="N17" s="542" t="s">
        <v>69</v>
      </c>
      <c r="O17" s="542" t="str">
        <f>IF(H17="","",VLOOKUP(H17,'[1]Procedimientos Publicar'!$C$6:$E$85,3,FALSE))</f>
        <v>SUB GERENCIA COMERCIAL</v>
      </c>
      <c r="P17" s="542" t="s">
        <v>368</v>
      </c>
      <c r="Q17" s="148"/>
      <c r="R17" s="148"/>
      <c r="S17" s="148"/>
      <c r="T17" s="149">
        <v>1</v>
      </c>
      <c r="U17" s="148"/>
      <c r="V17" s="150">
        <v>43495</v>
      </c>
      <c r="W17" s="150">
        <v>43829</v>
      </c>
      <c r="X17" s="150">
        <v>43830</v>
      </c>
      <c r="Y17" s="354" t="s">
        <v>657</v>
      </c>
      <c r="Z17" s="148">
        <v>1</v>
      </c>
      <c r="AA17" s="187">
        <f t="shared" si="0"/>
        <v>1</v>
      </c>
      <c r="AB17" s="188">
        <f t="shared" si="1"/>
        <v>1</v>
      </c>
      <c r="AC17" s="8" t="str">
        <f t="shared" si="2"/>
        <v>OK</v>
      </c>
      <c r="AF17" s="13" t="str">
        <f t="shared" si="3"/>
        <v>CUMPLIDA</v>
      </c>
      <c r="BG17" s="13" t="str">
        <f t="shared" si="4"/>
        <v>CUMPLIDA</v>
      </c>
      <c r="BI17" s="547" t="str">
        <f t="shared" si="5"/>
        <v>CERRADO</v>
      </c>
    </row>
    <row r="18" spans="1:61" ht="35.1" customHeight="1" x14ac:dyDescent="0.25">
      <c r="A18" s="148"/>
      <c r="B18" s="148"/>
      <c r="C18" s="542" t="s">
        <v>154</v>
      </c>
      <c r="D18" s="148"/>
      <c r="E18" s="643"/>
      <c r="F18" s="148"/>
      <c r="G18" s="148">
        <v>14</v>
      </c>
      <c r="H18" s="487" t="s">
        <v>738</v>
      </c>
      <c r="I18" s="344" t="s">
        <v>677</v>
      </c>
      <c r="J18" s="344" t="s">
        <v>780</v>
      </c>
      <c r="K18" s="344" t="s">
        <v>798</v>
      </c>
      <c r="L18" s="344" t="str">
        <f>+L17</f>
        <v>Un Instructivo reglamentario de los cupos de la Entidad</v>
      </c>
      <c r="M18" s="148">
        <v>1</v>
      </c>
      <c r="N18" s="542" t="s">
        <v>69</v>
      </c>
      <c r="O18" s="542" t="str">
        <f>IF(H18="","",VLOOKUP(H18,'[1]Procedimientos Publicar'!$C$6:$E$85,3,FALSE))</f>
        <v>SUB GERENCIA COMERCIAL</v>
      </c>
      <c r="P18" s="542" t="s">
        <v>368</v>
      </c>
      <c r="Q18" s="148"/>
      <c r="R18" s="148"/>
      <c r="S18" s="148"/>
      <c r="T18" s="149">
        <v>1</v>
      </c>
      <c r="U18" s="148"/>
      <c r="V18" s="150">
        <v>43495</v>
      </c>
      <c r="W18" s="150">
        <v>43829</v>
      </c>
      <c r="X18" s="150">
        <v>43830</v>
      </c>
      <c r="Y18" s="354" t="s">
        <v>657</v>
      </c>
      <c r="Z18" s="148">
        <v>1</v>
      </c>
      <c r="AA18" s="187">
        <f>(IF(Z18="","",IF(OR($M18=0,$M18="",$X18=""),"",Z18/$M18)))</f>
        <v>1</v>
      </c>
      <c r="AB18" s="188">
        <f t="shared" si="1"/>
        <v>1</v>
      </c>
      <c r="AC18" s="8" t="str">
        <f t="shared" si="2"/>
        <v>OK</v>
      </c>
      <c r="AF18" s="13" t="str">
        <f t="shared" si="3"/>
        <v>CUMPLIDA</v>
      </c>
      <c r="BG18" s="13" t="str">
        <f t="shared" si="4"/>
        <v>CUMPLIDA</v>
      </c>
      <c r="BI18" s="547" t="str">
        <f t="shared" si="5"/>
        <v>CERRADO</v>
      </c>
    </row>
    <row r="19" spans="1:61" ht="35.1" customHeight="1" x14ac:dyDescent="0.25">
      <c r="A19" s="148"/>
      <c r="B19" s="148"/>
      <c r="C19" s="542" t="s">
        <v>154</v>
      </c>
      <c r="D19" s="148"/>
      <c r="E19" s="643"/>
      <c r="F19" s="148"/>
      <c r="G19" s="148">
        <v>15</v>
      </c>
      <c r="H19" s="487" t="s">
        <v>738</v>
      </c>
      <c r="I19" s="344" t="s">
        <v>642</v>
      </c>
      <c r="J19" s="344" t="s">
        <v>781</v>
      </c>
      <c r="K19" s="344" t="s">
        <v>799</v>
      </c>
      <c r="L19" s="344" t="s">
        <v>815</v>
      </c>
      <c r="M19" s="148">
        <v>1</v>
      </c>
      <c r="N19" s="542" t="s">
        <v>69</v>
      </c>
      <c r="O19" s="542" t="str">
        <f>IF(H19="","",VLOOKUP(H19,'[1]Procedimientos Publicar'!$C$6:$E$85,3,FALSE))</f>
        <v>SUB GERENCIA COMERCIAL</v>
      </c>
      <c r="P19" s="542" t="s">
        <v>368</v>
      </c>
      <c r="Q19" s="148"/>
      <c r="R19" s="148"/>
      <c r="S19" s="148"/>
      <c r="T19" s="149">
        <v>1</v>
      </c>
      <c r="U19" s="148"/>
      <c r="V19" s="150">
        <v>43495</v>
      </c>
      <c r="W19" s="150">
        <v>43829</v>
      </c>
      <c r="X19" s="150">
        <v>43830</v>
      </c>
      <c r="Y19" s="355" t="s">
        <v>658</v>
      </c>
      <c r="Z19" s="148">
        <v>0.5</v>
      </c>
      <c r="AA19" s="187">
        <f>(IF(Z19="","",IF(OR($M19=0,$M19="",$X19=""),"",Z19/$M19)))</f>
        <v>0.5</v>
      </c>
      <c r="AB19" s="188">
        <f t="shared" si="1"/>
        <v>0.5</v>
      </c>
      <c r="AC19" s="8" t="str">
        <f t="shared" si="2"/>
        <v>EN TERMINO</v>
      </c>
      <c r="AF19" s="13" t="str">
        <f t="shared" si="3"/>
        <v>PENDIENTE</v>
      </c>
      <c r="BG19" s="13" t="str">
        <f t="shared" si="4"/>
        <v>INCUMPLIDA</v>
      </c>
      <c r="BI19" s="547" t="str">
        <f t="shared" si="5"/>
        <v>ABIERTO</v>
      </c>
    </row>
    <row r="20" spans="1:61" ht="35.1" customHeight="1" x14ac:dyDescent="0.25">
      <c r="A20" s="148"/>
      <c r="B20" s="148"/>
      <c r="C20" s="542" t="s">
        <v>154</v>
      </c>
      <c r="D20" s="148"/>
      <c r="E20" s="643"/>
      <c r="F20" s="148"/>
      <c r="G20" s="148">
        <v>16</v>
      </c>
      <c r="H20" s="487" t="s">
        <v>738</v>
      </c>
      <c r="I20" s="344" t="s">
        <v>643</v>
      </c>
      <c r="J20" s="344" t="s">
        <v>782</v>
      </c>
      <c r="K20" s="344" t="s">
        <v>800</v>
      </c>
      <c r="L20" s="344" t="s">
        <v>816</v>
      </c>
      <c r="M20" s="148">
        <v>1</v>
      </c>
      <c r="N20" s="542" t="s">
        <v>69</v>
      </c>
      <c r="O20" s="542" t="str">
        <f>IF(H20="","",VLOOKUP(H20,'[1]Procedimientos Publicar'!$C$6:$E$85,3,FALSE))</f>
        <v>SUB GERENCIA COMERCIAL</v>
      </c>
      <c r="P20" s="542" t="s">
        <v>368</v>
      </c>
      <c r="Q20" s="148"/>
      <c r="R20" s="148"/>
      <c r="S20" s="148"/>
      <c r="T20" s="149">
        <v>1</v>
      </c>
      <c r="U20" s="148"/>
      <c r="V20" s="150">
        <v>43495</v>
      </c>
      <c r="W20" s="150">
        <v>43768</v>
      </c>
      <c r="X20" s="150">
        <v>43830</v>
      </c>
      <c r="Y20" s="355" t="s">
        <v>659</v>
      </c>
      <c r="Z20" s="148">
        <v>0.5</v>
      </c>
      <c r="AA20" s="187">
        <f t="shared" si="0"/>
        <v>0.5</v>
      </c>
      <c r="AB20" s="188">
        <f t="shared" si="1"/>
        <v>0.5</v>
      </c>
      <c r="AC20" s="8" t="str">
        <f t="shared" si="2"/>
        <v>EN TERMINO</v>
      </c>
      <c r="AF20" s="13" t="str">
        <f t="shared" si="3"/>
        <v>PENDIENTE</v>
      </c>
      <c r="BG20" s="13" t="str">
        <f t="shared" si="4"/>
        <v>INCUMPLIDA</v>
      </c>
      <c r="BI20" s="547" t="str">
        <f t="shared" si="5"/>
        <v>ABIERTO</v>
      </c>
    </row>
    <row r="21" spans="1:61" ht="35.1" customHeight="1" x14ac:dyDescent="0.25">
      <c r="A21" s="148"/>
      <c r="B21" s="148"/>
      <c r="C21" s="542" t="s">
        <v>154</v>
      </c>
      <c r="D21" s="148"/>
      <c r="E21" s="643"/>
      <c r="F21" s="148"/>
      <c r="G21" s="148">
        <v>17</v>
      </c>
      <c r="H21" s="487" t="s">
        <v>738</v>
      </c>
      <c r="I21" s="344" t="s">
        <v>644</v>
      </c>
      <c r="J21" s="344" t="s">
        <v>783</v>
      </c>
      <c r="K21" s="344" t="s">
        <v>801</v>
      </c>
      <c r="L21" s="344" t="s">
        <v>817</v>
      </c>
      <c r="M21" s="148">
        <v>1</v>
      </c>
      <c r="N21" s="542" t="s">
        <v>69</v>
      </c>
      <c r="O21" s="542" t="str">
        <f>IF(H21="","",VLOOKUP(H21,'[1]Procedimientos Publicar'!$C$6:$E$85,3,FALSE))</f>
        <v>SUB GERENCIA COMERCIAL</v>
      </c>
      <c r="P21" s="542" t="s">
        <v>368</v>
      </c>
      <c r="Q21" s="148"/>
      <c r="R21" s="148"/>
      <c r="S21" s="148"/>
      <c r="T21" s="149">
        <v>1</v>
      </c>
      <c r="U21" s="148"/>
      <c r="V21" s="150">
        <v>43495</v>
      </c>
      <c r="W21" s="150">
        <v>43829</v>
      </c>
      <c r="X21" s="150">
        <v>43830</v>
      </c>
      <c r="Y21" s="356" t="s">
        <v>660</v>
      </c>
      <c r="Z21" s="148">
        <v>1</v>
      </c>
      <c r="AA21" s="187">
        <f t="shared" si="0"/>
        <v>1</v>
      </c>
      <c r="AB21" s="188">
        <f t="shared" si="1"/>
        <v>1</v>
      </c>
      <c r="AC21" s="8" t="str">
        <f t="shared" si="2"/>
        <v>OK</v>
      </c>
      <c r="AF21" s="13" t="str">
        <f t="shared" si="3"/>
        <v>CUMPLIDA</v>
      </c>
      <c r="BG21" s="13" t="str">
        <f t="shared" si="4"/>
        <v>CUMPLIDA</v>
      </c>
      <c r="BI21" s="547" t="str">
        <f t="shared" si="5"/>
        <v>CERRADO</v>
      </c>
    </row>
    <row r="22" spans="1:61" ht="35.1" customHeight="1" x14ac:dyDescent="0.25">
      <c r="A22" s="148"/>
      <c r="B22" s="148"/>
      <c r="C22" s="542" t="s">
        <v>154</v>
      </c>
      <c r="D22" s="148"/>
      <c r="E22" s="643"/>
      <c r="F22" s="148"/>
      <c r="G22" s="148">
        <v>18</v>
      </c>
      <c r="H22" s="487" t="s">
        <v>738</v>
      </c>
      <c r="I22" s="344" t="s">
        <v>645</v>
      </c>
      <c r="J22" s="344" t="s">
        <v>784</v>
      </c>
      <c r="K22" s="344" t="s">
        <v>802</v>
      </c>
      <c r="L22" s="344" t="s">
        <v>818</v>
      </c>
      <c r="M22" s="148">
        <v>1</v>
      </c>
      <c r="N22" s="542" t="s">
        <v>69</v>
      </c>
      <c r="O22" s="542" t="str">
        <f>IF(H22="","",VLOOKUP(H22,'[1]Procedimientos Publicar'!$C$6:$E$85,3,FALSE))</f>
        <v>SUB GERENCIA COMERCIAL</v>
      </c>
      <c r="P22" s="542" t="s">
        <v>368</v>
      </c>
      <c r="Q22" s="148"/>
      <c r="R22" s="148"/>
      <c r="S22" s="148"/>
      <c r="T22" s="149">
        <v>1</v>
      </c>
      <c r="U22" s="148"/>
      <c r="V22" s="552" t="s">
        <v>822</v>
      </c>
      <c r="W22" s="150">
        <v>43829</v>
      </c>
      <c r="X22" s="150">
        <v>43830</v>
      </c>
      <c r="Y22" s="354" t="s">
        <v>705</v>
      </c>
      <c r="Z22" s="148">
        <v>1</v>
      </c>
      <c r="AA22" s="187">
        <f t="shared" si="0"/>
        <v>1</v>
      </c>
      <c r="AB22" s="188">
        <f t="shared" si="1"/>
        <v>1</v>
      </c>
      <c r="AC22" s="8" t="str">
        <f t="shared" si="2"/>
        <v>OK</v>
      </c>
      <c r="AF22" s="13" t="str">
        <f t="shared" si="3"/>
        <v>CUMPLIDA</v>
      </c>
      <c r="BG22" s="13" t="str">
        <f t="shared" si="4"/>
        <v>CUMPLIDA</v>
      </c>
      <c r="BI22" s="547" t="str">
        <f t="shared" si="5"/>
        <v>CERRADO</v>
      </c>
    </row>
    <row r="23" spans="1:61" ht="35.1" customHeight="1" x14ac:dyDescent="0.25">
      <c r="A23" s="148"/>
      <c r="B23" s="148"/>
      <c r="C23" s="542" t="s">
        <v>154</v>
      </c>
      <c r="D23" s="148"/>
      <c r="E23" s="643"/>
      <c r="F23" s="148"/>
      <c r="G23" s="148">
        <v>19</v>
      </c>
      <c r="H23" s="487" t="s">
        <v>738</v>
      </c>
      <c r="I23" s="344" t="s">
        <v>646</v>
      </c>
      <c r="J23" s="344" t="s">
        <v>785</v>
      </c>
      <c r="K23" s="344" t="s">
        <v>803</v>
      </c>
      <c r="L23" s="344" t="s">
        <v>819</v>
      </c>
      <c r="M23" s="148">
        <v>1</v>
      </c>
      <c r="N23" s="542" t="s">
        <v>69</v>
      </c>
      <c r="O23" s="542" t="str">
        <f>IF(H23="","",VLOOKUP(H23,'[1]Procedimientos Publicar'!$C$6:$E$85,3,FALSE))</f>
        <v>SUB GERENCIA COMERCIAL</v>
      </c>
      <c r="P23" s="542" t="s">
        <v>368</v>
      </c>
      <c r="Q23" s="148"/>
      <c r="R23" s="148"/>
      <c r="S23" s="148"/>
      <c r="T23" s="149">
        <v>1</v>
      </c>
      <c r="U23" s="148"/>
      <c r="V23" s="552" t="s">
        <v>822</v>
      </c>
      <c r="W23" s="150">
        <v>43829</v>
      </c>
      <c r="X23" s="150">
        <v>43830</v>
      </c>
      <c r="Y23" s="354" t="s">
        <v>661</v>
      </c>
      <c r="Z23" s="148">
        <v>1</v>
      </c>
      <c r="AA23" s="187">
        <f t="shared" si="0"/>
        <v>1</v>
      </c>
      <c r="AB23" s="188">
        <f t="shared" si="1"/>
        <v>1</v>
      </c>
      <c r="AC23" s="8" t="str">
        <f t="shared" si="2"/>
        <v>OK</v>
      </c>
      <c r="AF23" s="13" t="str">
        <f t="shared" si="3"/>
        <v>CUMPLIDA</v>
      </c>
      <c r="BG23" s="13" t="str">
        <f t="shared" si="4"/>
        <v>CUMPLIDA</v>
      </c>
      <c r="BI23" s="547" t="str">
        <f t="shared" si="5"/>
        <v>CERRADO</v>
      </c>
    </row>
    <row r="24" spans="1:61" ht="35.1" customHeight="1" x14ac:dyDescent="0.25">
      <c r="A24" s="148"/>
      <c r="B24" s="148"/>
      <c r="C24" s="542" t="s">
        <v>154</v>
      </c>
      <c r="D24" s="148"/>
      <c r="E24" s="643"/>
      <c r="F24" s="148"/>
      <c r="G24" s="148">
        <v>20</v>
      </c>
      <c r="H24" s="487" t="s">
        <v>738</v>
      </c>
      <c r="I24" s="344" t="s">
        <v>647</v>
      </c>
      <c r="J24" s="344" t="s">
        <v>786</v>
      </c>
      <c r="K24" s="344" t="s">
        <v>804</v>
      </c>
      <c r="L24" s="344" t="s">
        <v>820</v>
      </c>
      <c r="M24" s="148">
        <v>1</v>
      </c>
      <c r="N24" s="542" t="s">
        <v>69</v>
      </c>
      <c r="O24" s="542" t="str">
        <f>IF(H24="","",VLOOKUP(H24,'[1]Procedimientos Publicar'!$C$6:$E$85,3,FALSE))</f>
        <v>SUB GERENCIA COMERCIAL</v>
      </c>
      <c r="P24" s="542" t="s">
        <v>368</v>
      </c>
      <c r="Q24" s="148"/>
      <c r="R24" s="148"/>
      <c r="S24" s="148"/>
      <c r="T24" s="149">
        <v>1</v>
      </c>
      <c r="U24" s="148"/>
      <c r="V24" s="552" t="s">
        <v>822</v>
      </c>
      <c r="W24" s="150">
        <v>43829</v>
      </c>
      <c r="X24" s="150">
        <v>43830</v>
      </c>
      <c r="Y24" s="355" t="s">
        <v>706</v>
      </c>
      <c r="Z24" s="148">
        <v>0.5</v>
      </c>
      <c r="AA24" s="187">
        <f t="shared" si="0"/>
        <v>0.5</v>
      </c>
      <c r="AB24" s="188">
        <f t="shared" si="1"/>
        <v>0.5</v>
      </c>
      <c r="AC24" s="8" t="str">
        <f t="shared" si="2"/>
        <v>EN TERMINO</v>
      </c>
      <c r="AF24" s="13" t="str">
        <f t="shared" si="3"/>
        <v>PENDIENTE</v>
      </c>
      <c r="BG24" s="13" t="str">
        <f t="shared" si="4"/>
        <v>INCUMPLIDA</v>
      </c>
      <c r="BI24" s="547" t="str">
        <f t="shared" si="5"/>
        <v>ABIERTO</v>
      </c>
    </row>
    <row r="25" spans="1:61" ht="35.1" customHeight="1" x14ac:dyDescent="0.25">
      <c r="A25" s="180"/>
      <c r="B25" s="180"/>
      <c r="C25" s="543" t="s">
        <v>154</v>
      </c>
      <c r="D25" s="180"/>
      <c r="E25" s="644" t="s">
        <v>688</v>
      </c>
      <c r="F25" s="180"/>
      <c r="G25" s="180">
        <v>1</v>
      </c>
      <c r="H25" s="427" t="s">
        <v>738</v>
      </c>
      <c r="I25" s="350" t="s">
        <v>692</v>
      </c>
      <c r="J25" s="548" t="s">
        <v>823</v>
      </c>
      <c r="K25" s="555" t="s">
        <v>839</v>
      </c>
      <c r="L25" s="555" t="s">
        <v>853</v>
      </c>
      <c r="M25" s="180">
        <v>1</v>
      </c>
      <c r="N25" s="543" t="s">
        <v>69</v>
      </c>
      <c r="O25" s="543" t="str">
        <f>IF(H25="","",VLOOKUP(H25,'[1]Procedimientos Publicar'!$C$6:$E$85,3,FALSE))</f>
        <v>SUB GERENCIA COMERCIAL</v>
      </c>
      <c r="P25" s="543" t="s">
        <v>368</v>
      </c>
      <c r="Q25" s="180"/>
      <c r="R25" s="180"/>
      <c r="S25" s="180"/>
      <c r="T25" s="181">
        <v>1</v>
      </c>
      <c r="U25" s="180"/>
      <c r="V25" s="182">
        <v>43636</v>
      </c>
      <c r="W25" s="182">
        <v>43672</v>
      </c>
      <c r="X25" s="182">
        <v>43830</v>
      </c>
      <c r="Y25" s="357" t="s">
        <v>678</v>
      </c>
      <c r="Z25" s="180">
        <v>1</v>
      </c>
      <c r="AA25" s="185">
        <f t="shared" si="0"/>
        <v>1</v>
      </c>
      <c r="AB25" s="186">
        <f t="shared" si="1"/>
        <v>1</v>
      </c>
      <c r="AC25" s="8" t="str">
        <f t="shared" si="2"/>
        <v>OK</v>
      </c>
      <c r="AF25" s="13" t="str">
        <f t="shared" si="3"/>
        <v>CUMPLIDA</v>
      </c>
      <c r="BG25" s="13" t="str">
        <f t="shared" si="4"/>
        <v>CUMPLIDA</v>
      </c>
      <c r="BI25" s="547" t="str">
        <f t="shared" si="5"/>
        <v>CERRADO</v>
      </c>
    </row>
    <row r="26" spans="1:61" ht="35.1" customHeight="1" x14ac:dyDescent="0.25">
      <c r="A26" s="180"/>
      <c r="B26" s="180"/>
      <c r="C26" s="543" t="s">
        <v>154</v>
      </c>
      <c r="D26" s="180"/>
      <c r="E26" s="644"/>
      <c r="F26" s="180"/>
      <c r="G26" s="180">
        <v>2</v>
      </c>
      <c r="H26" s="427" t="s">
        <v>738</v>
      </c>
      <c r="I26" s="351" t="s">
        <v>663</v>
      </c>
      <c r="J26" s="553" t="s">
        <v>824</v>
      </c>
      <c r="K26" s="556" t="s">
        <v>840</v>
      </c>
      <c r="L26" s="555" t="s">
        <v>854</v>
      </c>
      <c r="M26" s="180">
        <v>1</v>
      </c>
      <c r="N26" s="543" t="s">
        <v>69</v>
      </c>
      <c r="O26" s="543" t="str">
        <f>IF(H26="","",VLOOKUP(H26,'[1]Procedimientos Publicar'!$C$6:$E$85,3,FALSE))</f>
        <v>SUB GERENCIA COMERCIAL</v>
      </c>
      <c r="P26" s="543" t="s">
        <v>368</v>
      </c>
      <c r="Q26" s="180"/>
      <c r="R26" s="180"/>
      <c r="S26" s="180"/>
      <c r="T26" s="181">
        <v>1</v>
      </c>
      <c r="U26" s="180"/>
      <c r="V26" s="182">
        <v>43641</v>
      </c>
      <c r="W26" s="182">
        <v>43710</v>
      </c>
      <c r="X26" s="182">
        <v>43830</v>
      </c>
      <c r="Y26" s="358" t="s">
        <v>679</v>
      </c>
      <c r="Z26" s="180">
        <v>1</v>
      </c>
      <c r="AA26" s="185">
        <f t="shared" si="0"/>
        <v>1</v>
      </c>
      <c r="AB26" s="186">
        <f t="shared" si="1"/>
        <v>1</v>
      </c>
      <c r="AC26" s="8" t="str">
        <f t="shared" si="2"/>
        <v>OK</v>
      </c>
      <c r="AF26" s="13" t="str">
        <f t="shared" si="3"/>
        <v>CUMPLIDA</v>
      </c>
      <c r="BG26" s="13" t="str">
        <f t="shared" si="4"/>
        <v>CUMPLIDA</v>
      </c>
      <c r="BI26" s="547" t="str">
        <f t="shared" si="5"/>
        <v>CERRADO</v>
      </c>
    </row>
    <row r="27" spans="1:61" ht="35.1" customHeight="1" x14ac:dyDescent="0.25">
      <c r="A27" s="180"/>
      <c r="B27" s="180"/>
      <c r="C27" s="543" t="s">
        <v>154</v>
      </c>
      <c r="D27" s="180"/>
      <c r="E27" s="644"/>
      <c r="F27" s="180"/>
      <c r="G27" s="180">
        <v>3</v>
      </c>
      <c r="H27" s="427" t="s">
        <v>738</v>
      </c>
      <c r="I27" s="351" t="s">
        <v>664</v>
      </c>
      <c r="J27" s="553" t="s">
        <v>825</v>
      </c>
      <c r="K27" s="556" t="s">
        <v>841</v>
      </c>
      <c r="L27" s="555" t="s">
        <v>494</v>
      </c>
      <c r="M27" s="180">
        <v>1</v>
      </c>
      <c r="N27" s="543" t="s">
        <v>69</v>
      </c>
      <c r="O27" s="543" t="str">
        <f>IF(H27="","",VLOOKUP(H27,'[1]Procedimientos Publicar'!$C$6:$E$85,3,FALSE))</f>
        <v>SUB GERENCIA COMERCIAL</v>
      </c>
      <c r="P27" s="543" t="s">
        <v>368</v>
      </c>
      <c r="Q27" s="180"/>
      <c r="R27" s="180"/>
      <c r="S27" s="180"/>
      <c r="T27" s="181">
        <v>1</v>
      </c>
      <c r="U27" s="180"/>
      <c r="V27" s="182">
        <v>43648</v>
      </c>
      <c r="W27" s="182">
        <v>43710</v>
      </c>
      <c r="X27" s="182">
        <v>43830</v>
      </c>
      <c r="Y27" s="357" t="s">
        <v>680</v>
      </c>
      <c r="Z27" s="180">
        <v>1</v>
      </c>
      <c r="AA27" s="185">
        <f t="shared" si="0"/>
        <v>1</v>
      </c>
      <c r="AB27" s="186">
        <f t="shared" si="1"/>
        <v>1</v>
      </c>
      <c r="AC27" s="8" t="str">
        <f t="shared" si="2"/>
        <v>OK</v>
      </c>
      <c r="AF27" s="13" t="str">
        <f t="shared" si="3"/>
        <v>CUMPLIDA</v>
      </c>
      <c r="BG27" s="13" t="str">
        <f t="shared" si="4"/>
        <v>CUMPLIDA</v>
      </c>
      <c r="BI27" s="547" t="str">
        <f t="shared" si="5"/>
        <v>CERRADO</v>
      </c>
    </row>
    <row r="28" spans="1:61" ht="35.1" customHeight="1" x14ac:dyDescent="0.25">
      <c r="A28" s="180"/>
      <c r="B28" s="180"/>
      <c r="C28" s="543" t="s">
        <v>154</v>
      </c>
      <c r="D28" s="180"/>
      <c r="E28" s="644"/>
      <c r="F28" s="180"/>
      <c r="G28" s="180">
        <v>4</v>
      </c>
      <c r="H28" s="427" t="s">
        <v>738</v>
      </c>
      <c r="I28" s="351" t="s">
        <v>665</v>
      </c>
      <c r="J28" s="553" t="s">
        <v>826</v>
      </c>
      <c r="K28" s="556" t="str">
        <f>+K27</f>
        <v>Revisión y ajuste del procedimiento PRO410-199</v>
      </c>
      <c r="L28" s="555" t="str">
        <f>+L27</f>
        <v>Procedimiento ajustado</v>
      </c>
      <c r="M28" s="180">
        <v>1</v>
      </c>
      <c r="N28" s="543" t="s">
        <v>69</v>
      </c>
      <c r="O28" s="543" t="str">
        <f>IF(H28="","",VLOOKUP(H28,'[1]Procedimientos Publicar'!$C$6:$E$85,3,FALSE))</f>
        <v>SUB GERENCIA COMERCIAL</v>
      </c>
      <c r="P28" s="543" t="s">
        <v>368</v>
      </c>
      <c r="Q28" s="180"/>
      <c r="R28" s="180"/>
      <c r="S28" s="180"/>
      <c r="T28" s="181">
        <v>1</v>
      </c>
      <c r="U28" s="180"/>
      <c r="V28" s="182">
        <v>43648</v>
      </c>
      <c r="W28" s="182">
        <v>43710</v>
      </c>
      <c r="X28" s="182">
        <v>43830</v>
      </c>
      <c r="Y28" s="357" t="s">
        <v>680</v>
      </c>
      <c r="Z28" s="180">
        <v>1</v>
      </c>
      <c r="AA28" s="185">
        <f t="shared" si="0"/>
        <v>1</v>
      </c>
      <c r="AB28" s="186">
        <f t="shared" si="1"/>
        <v>1</v>
      </c>
      <c r="AC28" s="8" t="str">
        <f t="shared" si="2"/>
        <v>OK</v>
      </c>
      <c r="AF28" s="13" t="str">
        <f t="shared" si="3"/>
        <v>CUMPLIDA</v>
      </c>
      <c r="BG28" s="13" t="str">
        <f t="shared" si="4"/>
        <v>CUMPLIDA</v>
      </c>
      <c r="BI28" s="547" t="str">
        <f t="shared" si="5"/>
        <v>CERRADO</v>
      </c>
    </row>
    <row r="29" spans="1:61" ht="35.1" customHeight="1" x14ac:dyDescent="0.25">
      <c r="A29" s="180"/>
      <c r="B29" s="180"/>
      <c r="C29" s="543" t="s">
        <v>154</v>
      </c>
      <c r="D29" s="180"/>
      <c r="E29" s="644"/>
      <c r="F29" s="180"/>
      <c r="G29" s="180">
        <v>5</v>
      </c>
      <c r="H29" s="427" t="s">
        <v>738</v>
      </c>
      <c r="I29" s="350" t="s">
        <v>693</v>
      </c>
      <c r="J29" s="548" t="s">
        <v>827</v>
      </c>
      <c r="K29" s="555" t="s">
        <v>842</v>
      </c>
      <c r="L29" s="555" t="s">
        <v>855</v>
      </c>
      <c r="M29" s="180">
        <v>1</v>
      </c>
      <c r="N29" s="543" t="s">
        <v>69</v>
      </c>
      <c r="O29" s="543" t="str">
        <f>IF(H29="","",VLOOKUP(H29,'[1]Procedimientos Publicar'!$C$6:$E$85,3,FALSE))</f>
        <v>SUB GERENCIA COMERCIAL</v>
      </c>
      <c r="P29" s="543" t="s">
        <v>368</v>
      </c>
      <c r="Q29" s="180"/>
      <c r="R29" s="180"/>
      <c r="S29" s="180"/>
      <c r="T29" s="181">
        <v>1</v>
      </c>
      <c r="U29" s="180"/>
      <c r="V29" s="182">
        <v>43641</v>
      </c>
      <c r="W29" s="182">
        <v>43738</v>
      </c>
      <c r="X29" s="182">
        <v>43830</v>
      </c>
      <c r="Y29" s="357" t="s">
        <v>681</v>
      </c>
      <c r="Z29" s="180">
        <v>1</v>
      </c>
      <c r="AA29" s="185">
        <f t="shared" si="0"/>
        <v>1</v>
      </c>
      <c r="AB29" s="186">
        <f t="shared" si="1"/>
        <v>1</v>
      </c>
      <c r="AC29" s="8" t="str">
        <f t="shared" si="2"/>
        <v>OK</v>
      </c>
      <c r="AF29" s="13" t="str">
        <f t="shared" si="3"/>
        <v>CUMPLIDA</v>
      </c>
      <c r="BG29" s="13" t="str">
        <f t="shared" si="4"/>
        <v>CUMPLIDA</v>
      </c>
      <c r="BI29" s="547" t="str">
        <f t="shared" si="5"/>
        <v>CERRADO</v>
      </c>
    </row>
    <row r="30" spans="1:61" ht="35.1" customHeight="1" x14ac:dyDescent="0.25">
      <c r="A30" s="180"/>
      <c r="B30" s="180"/>
      <c r="C30" s="543" t="s">
        <v>154</v>
      </c>
      <c r="D30" s="180"/>
      <c r="E30" s="644"/>
      <c r="F30" s="180"/>
      <c r="G30" s="180">
        <v>6</v>
      </c>
      <c r="H30" s="427" t="s">
        <v>738</v>
      </c>
      <c r="I30" s="350" t="s">
        <v>694</v>
      </c>
      <c r="J30" s="548" t="s">
        <v>828</v>
      </c>
      <c r="K30" s="555" t="s">
        <v>843</v>
      </c>
      <c r="L30" s="555" t="s">
        <v>856</v>
      </c>
      <c r="M30" s="180">
        <v>1</v>
      </c>
      <c r="N30" s="543" t="s">
        <v>69</v>
      </c>
      <c r="O30" s="543" t="str">
        <f>IF(H30="","",VLOOKUP(H30,'[1]Procedimientos Publicar'!$C$6:$E$85,3,FALSE))</f>
        <v>SUB GERENCIA COMERCIAL</v>
      </c>
      <c r="P30" s="543" t="s">
        <v>368</v>
      </c>
      <c r="Q30" s="180"/>
      <c r="R30" s="180"/>
      <c r="S30" s="180"/>
      <c r="T30" s="181">
        <v>1</v>
      </c>
      <c r="U30" s="180"/>
      <c r="V30" s="182">
        <v>43648</v>
      </c>
      <c r="W30" s="182">
        <v>43738</v>
      </c>
      <c r="X30" s="182">
        <v>43830</v>
      </c>
      <c r="Y30" s="353" t="s">
        <v>682</v>
      </c>
      <c r="Z30" s="180">
        <v>1</v>
      </c>
      <c r="AA30" s="185">
        <f t="shared" si="0"/>
        <v>1</v>
      </c>
      <c r="AB30" s="186">
        <f t="shared" si="1"/>
        <v>1</v>
      </c>
      <c r="AC30" s="8" t="str">
        <f t="shared" si="2"/>
        <v>OK</v>
      </c>
      <c r="AF30" s="13" t="str">
        <f t="shared" si="3"/>
        <v>CUMPLIDA</v>
      </c>
      <c r="BG30" s="13" t="str">
        <f t="shared" si="4"/>
        <v>CUMPLIDA</v>
      </c>
      <c r="BI30" s="547" t="str">
        <f t="shared" si="5"/>
        <v>CERRADO</v>
      </c>
    </row>
    <row r="31" spans="1:61" ht="35.1" customHeight="1" x14ac:dyDescent="0.25">
      <c r="A31" s="180"/>
      <c r="B31" s="180"/>
      <c r="C31" s="543" t="s">
        <v>154</v>
      </c>
      <c r="D31" s="180"/>
      <c r="E31" s="644"/>
      <c r="F31" s="180"/>
      <c r="G31" s="180">
        <v>7</v>
      </c>
      <c r="H31" s="427" t="s">
        <v>738</v>
      </c>
      <c r="I31" s="350" t="s">
        <v>695</v>
      </c>
      <c r="J31" s="548" t="s">
        <v>829</v>
      </c>
      <c r="K31" s="555" t="s">
        <v>844</v>
      </c>
      <c r="L31" s="555" t="s">
        <v>857</v>
      </c>
      <c r="M31" s="180">
        <v>1</v>
      </c>
      <c r="N31" s="543" t="s">
        <v>69</v>
      </c>
      <c r="O31" s="543" t="str">
        <f>IF(H31="","",VLOOKUP(H31,'[1]Procedimientos Publicar'!$C$6:$E$85,3,FALSE))</f>
        <v>SUB GERENCIA COMERCIAL</v>
      </c>
      <c r="P31" s="543" t="s">
        <v>368</v>
      </c>
      <c r="Q31" s="180"/>
      <c r="R31" s="180"/>
      <c r="S31" s="180"/>
      <c r="T31" s="181">
        <v>1</v>
      </c>
      <c r="U31" s="180"/>
      <c r="V31" s="182">
        <v>43641</v>
      </c>
      <c r="W31" s="182">
        <v>43671</v>
      </c>
      <c r="X31" s="182">
        <v>43830</v>
      </c>
      <c r="Y31" s="357" t="s">
        <v>683</v>
      </c>
      <c r="Z31" s="180">
        <v>1</v>
      </c>
      <c r="AA31" s="185">
        <f t="shared" si="0"/>
        <v>1</v>
      </c>
      <c r="AB31" s="186">
        <f t="shared" si="1"/>
        <v>1</v>
      </c>
      <c r="AC31" s="8" t="str">
        <f t="shared" si="2"/>
        <v>OK</v>
      </c>
      <c r="AF31" s="13" t="str">
        <f t="shared" si="3"/>
        <v>CUMPLIDA</v>
      </c>
      <c r="BG31" s="13" t="str">
        <f t="shared" si="4"/>
        <v>CUMPLIDA</v>
      </c>
      <c r="BI31" s="547" t="str">
        <f t="shared" si="5"/>
        <v>CERRADO</v>
      </c>
    </row>
    <row r="32" spans="1:61" ht="35.1" customHeight="1" x14ac:dyDescent="0.25">
      <c r="A32" s="180"/>
      <c r="B32" s="180"/>
      <c r="C32" s="543" t="s">
        <v>154</v>
      </c>
      <c r="D32" s="180"/>
      <c r="E32" s="644"/>
      <c r="F32" s="180"/>
      <c r="G32" s="180">
        <v>8</v>
      </c>
      <c r="H32" s="427" t="s">
        <v>738</v>
      </c>
      <c r="I32" s="352" t="s">
        <v>666</v>
      </c>
      <c r="J32" s="548" t="s">
        <v>830</v>
      </c>
      <c r="K32" s="555" t="s">
        <v>845</v>
      </c>
      <c r="L32" s="555" t="s">
        <v>858</v>
      </c>
      <c r="M32" s="180">
        <v>3</v>
      </c>
      <c r="N32" s="543" t="s">
        <v>69</v>
      </c>
      <c r="O32" s="543" t="str">
        <f>IF(H32="","",VLOOKUP(H32,'[1]Procedimientos Publicar'!$C$6:$E$85,3,FALSE))</f>
        <v>SUB GERENCIA COMERCIAL</v>
      </c>
      <c r="P32" s="543" t="s">
        <v>368</v>
      </c>
      <c r="Q32" s="180"/>
      <c r="R32" s="180"/>
      <c r="S32" s="180"/>
      <c r="T32" s="181">
        <v>1</v>
      </c>
      <c r="U32" s="180"/>
      <c r="V32" s="182">
        <v>43641</v>
      </c>
      <c r="W32" s="182">
        <v>43707</v>
      </c>
      <c r="X32" s="182">
        <v>43830</v>
      </c>
      <c r="Y32" s="357" t="s">
        <v>684</v>
      </c>
      <c r="Z32" s="180">
        <v>3</v>
      </c>
      <c r="AA32" s="185">
        <f t="shared" si="0"/>
        <v>1</v>
      </c>
      <c r="AB32" s="186">
        <f t="shared" si="1"/>
        <v>1</v>
      </c>
      <c r="AC32" s="8" t="str">
        <f t="shared" si="2"/>
        <v>OK</v>
      </c>
      <c r="AF32" s="13" t="str">
        <f t="shared" si="3"/>
        <v>CUMPLIDA</v>
      </c>
      <c r="BG32" s="13" t="str">
        <f t="shared" si="4"/>
        <v>CUMPLIDA</v>
      </c>
      <c r="BI32" s="547" t="str">
        <f t="shared" si="5"/>
        <v>CERRADO</v>
      </c>
    </row>
    <row r="33" spans="1:61" ht="35.1" customHeight="1" x14ac:dyDescent="0.25">
      <c r="A33" s="180"/>
      <c r="B33" s="180"/>
      <c r="C33" s="543" t="s">
        <v>154</v>
      </c>
      <c r="D33" s="180"/>
      <c r="E33" s="644"/>
      <c r="F33" s="180"/>
      <c r="G33" s="180">
        <v>9</v>
      </c>
      <c r="H33" s="427" t="s">
        <v>738</v>
      </c>
      <c r="I33" s="350" t="s">
        <v>696</v>
      </c>
      <c r="J33" s="548" t="s">
        <v>831</v>
      </c>
      <c r="K33" s="555" t="s">
        <v>846</v>
      </c>
      <c r="L33" s="555" t="s">
        <v>859</v>
      </c>
      <c r="M33" s="180">
        <v>1</v>
      </c>
      <c r="N33" s="543" t="s">
        <v>69</v>
      </c>
      <c r="O33" s="543" t="str">
        <f>IF(H33="","",VLOOKUP(H33,'[1]Procedimientos Publicar'!$C$6:$E$85,3,FALSE))</f>
        <v>SUB GERENCIA COMERCIAL</v>
      </c>
      <c r="P33" s="543" t="s">
        <v>368</v>
      </c>
      <c r="Q33" s="180"/>
      <c r="R33" s="180"/>
      <c r="S33" s="180"/>
      <c r="T33" s="181">
        <v>1</v>
      </c>
      <c r="U33" s="180"/>
      <c r="V33" s="182">
        <v>43641</v>
      </c>
      <c r="W33" s="182">
        <v>43707</v>
      </c>
      <c r="X33" s="182">
        <v>43830</v>
      </c>
      <c r="Y33" s="357" t="s">
        <v>685</v>
      </c>
      <c r="Z33" s="180">
        <v>1</v>
      </c>
      <c r="AA33" s="185">
        <f t="shared" si="0"/>
        <v>1</v>
      </c>
      <c r="AB33" s="186">
        <f t="shared" si="1"/>
        <v>1</v>
      </c>
      <c r="AC33" s="8" t="str">
        <f t="shared" si="2"/>
        <v>OK</v>
      </c>
      <c r="AF33" s="13" t="str">
        <f t="shared" si="3"/>
        <v>CUMPLIDA</v>
      </c>
      <c r="BG33" s="13" t="str">
        <f t="shared" si="4"/>
        <v>CUMPLIDA</v>
      </c>
      <c r="BI33" s="547" t="str">
        <f t="shared" si="5"/>
        <v>CERRADO</v>
      </c>
    </row>
    <row r="34" spans="1:61" ht="35.1" customHeight="1" x14ac:dyDescent="0.25">
      <c r="A34" s="180"/>
      <c r="B34" s="180"/>
      <c r="C34" s="543" t="s">
        <v>154</v>
      </c>
      <c r="D34" s="180"/>
      <c r="E34" s="644"/>
      <c r="F34" s="180"/>
      <c r="G34" s="180">
        <v>10</v>
      </c>
      <c r="H34" s="427" t="s">
        <v>738</v>
      </c>
      <c r="I34" s="350" t="s">
        <v>697</v>
      </c>
      <c r="J34" s="548" t="s">
        <v>832</v>
      </c>
      <c r="K34" s="555" t="s">
        <v>847</v>
      </c>
      <c r="L34" s="555" t="s">
        <v>857</v>
      </c>
      <c r="M34" s="180">
        <v>1</v>
      </c>
      <c r="N34" s="543" t="s">
        <v>69</v>
      </c>
      <c r="O34" s="543" t="str">
        <f>IF(H34="","",VLOOKUP(H34,'[1]Procedimientos Publicar'!$C$6:$E$85,3,FALSE))</f>
        <v>SUB GERENCIA COMERCIAL</v>
      </c>
      <c r="P34" s="543" t="s">
        <v>368</v>
      </c>
      <c r="Q34" s="180"/>
      <c r="R34" s="180"/>
      <c r="S34" s="180"/>
      <c r="T34" s="181">
        <v>1</v>
      </c>
      <c r="U34" s="180"/>
      <c r="V34" s="182">
        <v>43648</v>
      </c>
      <c r="W34" s="182">
        <v>43707</v>
      </c>
      <c r="X34" s="182">
        <v>43830</v>
      </c>
      <c r="Y34" s="357" t="s">
        <v>686</v>
      </c>
      <c r="Z34" s="180">
        <v>1</v>
      </c>
      <c r="AA34" s="185">
        <f t="shared" si="0"/>
        <v>1</v>
      </c>
      <c r="AB34" s="186">
        <f t="shared" si="1"/>
        <v>1</v>
      </c>
      <c r="AC34" s="8" t="str">
        <f t="shared" si="2"/>
        <v>OK</v>
      </c>
      <c r="AF34" s="13" t="str">
        <f t="shared" si="3"/>
        <v>CUMPLIDA</v>
      </c>
      <c r="BG34" s="13" t="str">
        <f t="shared" si="4"/>
        <v>CUMPLIDA</v>
      </c>
      <c r="BI34" s="547" t="str">
        <f t="shared" si="5"/>
        <v>CERRADO</v>
      </c>
    </row>
    <row r="35" spans="1:61" ht="35.1" customHeight="1" x14ac:dyDescent="0.25">
      <c r="A35" s="180"/>
      <c r="B35" s="180"/>
      <c r="C35" s="543" t="s">
        <v>154</v>
      </c>
      <c r="D35" s="180"/>
      <c r="E35" s="644"/>
      <c r="F35" s="180"/>
      <c r="G35" s="180">
        <v>11</v>
      </c>
      <c r="H35" s="427" t="s">
        <v>738</v>
      </c>
      <c r="I35" s="350" t="s">
        <v>698</v>
      </c>
      <c r="J35" s="548" t="s">
        <v>833</v>
      </c>
      <c r="K35" s="555" t="s">
        <v>847</v>
      </c>
      <c r="L35" s="555" t="str">
        <f>+L34</f>
        <v>Documento expedido</v>
      </c>
      <c r="M35" s="180">
        <v>1</v>
      </c>
      <c r="N35" s="543" t="s">
        <v>69</v>
      </c>
      <c r="O35" s="543" t="str">
        <f>IF(H35="","",VLOOKUP(H35,'[1]Procedimientos Publicar'!$C$6:$E$85,3,FALSE))</f>
        <v>SUB GERENCIA COMERCIAL</v>
      </c>
      <c r="P35" s="543" t="s">
        <v>368</v>
      </c>
      <c r="Q35" s="180"/>
      <c r="R35" s="180"/>
      <c r="S35" s="180"/>
      <c r="T35" s="181">
        <v>1</v>
      </c>
      <c r="U35" s="180"/>
      <c r="V35" s="182">
        <v>43648</v>
      </c>
      <c r="W35" s="182">
        <v>43707</v>
      </c>
      <c r="X35" s="182">
        <v>43830</v>
      </c>
      <c r="Y35" s="357" t="s">
        <v>686</v>
      </c>
      <c r="Z35" s="180">
        <v>1</v>
      </c>
      <c r="AA35" s="185">
        <f t="shared" si="0"/>
        <v>1</v>
      </c>
      <c r="AB35" s="186">
        <f t="shared" si="1"/>
        <v>1</v>
      </c>
      <c r="AC35" s="8" t="str">
        <f t="shared" si="2"/>
        <v>OK</v>
      </c>
      <c r="AF35" s="13" t="str">
        <f t="shared" si="3"/>
        <v>CUMPLIDA</v>
      </c>
      <c r="BG35" s="13" t="str">
        <f t="shared" si="4"/>
        <v>CUMPLIDA</v>
      </c>
      <c r="BI35" s="547" t="str">
        <f t="shared" si="5"/>
        <v>CERRADO</v>
      </c>
    </row>
    <row r="36" spans="1:61" ht="35.1" customHeight="1" x14ac:dyDescent="0.25">
      <c r="A36" s="180"/>
      <c r="B36" s="180"/>
      <c r="C36" s="543" t="s">
        <v>154</v>
      </c>
      <c r="D36" s="180"/>
      <c r="E36" s="644"/>
      <c r="F36" s="180"/>
      <c r="G36" s="180">
        <v>12</v>
      </c>
      <c r="H36" s="427" t="s">
        <v>738</v>
      </c>
      <c r="I36" s="352" t="s">
        <v>667</v>
      </c>
      <c r="J36" s="548" t="str">
        <f>+J35</f>
        <v>Ausencia de documento denominado "Protocolo de seguridad del sorteo" donde se incluyan todas las condiciones y características requeridas incluyendo lo relacionado con las camaras.</v>
      </c>
      <c r="K36" s="555" t="s">
        <v>848</v>
      </c>
      <c r="L36" s="555" t="s">
        <v>860</v>
      </c>
      <c r="M36" s="180">
        <v>1</v>
      </c>
      <c r="N36" s="543" t="s">
        <v>69</v>
      </c>
      <c r="O36" s="543" t="str">
        <f>IF(H36="","",VLOOKUP(H36,'[1]Procedimientos Publicar'!$C$6:$E$85,3,FALSE))</f>
        <v>SUB GERENCIA COMERCIAL</v>
      </c>
      <c r="P36" s="543" t="s">
        <v>368</v>
      </c>
      <c r="Q36" s="180"/>
      <c r="R36" s="180"/>
      <c r="S36" s="180"/>
      <c r="T36" s="181">
        <v>1</v>
      </c>
      <c r="U36" s="180"/>
      <c r="V36" s="182">
        <v>43770</v>
      </c>
      <c r="W36" s="182">
        <v>43798</v>
      </c>
      <c r="X36" s="182">
        <v>43830</v>
      </c>
      <c r="Y36" s="359" t="s">
        <v>707</v>
      </c>
      <c r="Z36" s="180">
        <v>1</v>
      </c>
      <c r="AA36" s="185">
        <f t="shared" si="0"/>
        <v>1</v>
      </c>
      <c r="AB36" s="186">
        <f t="shared" si="1"/>
        <v>1</v>
      </c>
      <c r="AC36" s="8" t="str">
        <f t="shared" si="2"/>
        <v>OK</v>
      </c>
      <c r="AF36" s="13" t="str">
        <f t="shared" si="3"/>
        <v>CUMPLIDA</v>
      </c>
      <c r="BG36" s="13" t="str">
        <f t="shared" si="4"/>
        <v>CUMPLIDA</v>
      </c>
      <c r="BI36" s="547" t="str">
        <f t="shared" si="5"/>
        <v>CERRADO</v>
      </c>
    </row>
    <row r="37" spans="1:61" ht="35.1" customHeight="1" x14ac:dyDescent="0.25">
      <c r="A37" s="180"/>
      <c r="B37" s="180"/>
      <c r="C37" s="543" t="s">
        <v>154</v>
      </c>
      <c r="D37" s="180"/>
      <c r="E37" s="644"/>
      <c r="F37" s="180"/>
      <c r="G37" s="180">
        <v>13</v>
      </c>
      <c r="H37" s="427" t="s">
        <v>738</v>
      </c>
      <c r="I37" s="350" t="s">
        <v>699</v>
      </c>
      <c r="J37" s="548" t="s">
        <v>834</v>
      </c>
      <c r="K37" s="555" t="s">
        <v>849</v>
      </c>
      <c r="L37" s="555" t="s">
        <v>856</v>
      </c>
      <c r="M37" s="180">
        <v>1</v>
      </c>
      <c r="N37" s="543" t="s">
        <v>69</v>
      </c>
      <c r="O37" s="543" t="str">
        <f>IF(H37="","",VLOOKUP(H37,'[1]Procedimientos Publicar'!$C$6:$E$85,3,FALSE))</f>
        <v>SUB GERENCIA COMERCIAL</v>
      </c>
      <c r="P37" s="543" t="s">
        <v>368</v>
      </c>
      <c r="Q37" s="180"/>
      <c r="R37" s="180"/>
      <c r="S37" s="180"/>
      <c r="T37" s="181">
        <v>1</v>
      </c>
      <c r="U37" s="180"/>
      <c r="V37" s="182">
        <v>43641</v>
      </c>
      <c r="W37" s="182">
        <v>43707</v>
      </c>
      <c r="X37" s="182">
        <v>43830</v>
      </c>
      <c r="Y37" s="358" t="s">
        <v>708</v>
      </c>
      <c r="Z37" s="180">
        <v>1</v>
      </c>
      <c r="AA37" s="185">
        <f>(IF(Z37="","",IF(OR($M37=0,$M37="",$X37=""),"",Z37/$M37)))</f>
        <v>1</v>
      </c>
      <c r="AB37" s="186">
        <f t="shared" si="1"/>
        <v>1</v>
      </c>
      <c r="AC37" s="8" t="str">
        <f t="shared" si="2"/>
        <v>OK</v>
      </c>
      <c r="AF37" s="13" t="str">
        <f t="shared" si="3"/>
        <v>CUMPLIDA</v>
      </c>
      <c r="BG37" s="13" t="str">
        <f t="shared" si="4"/>
        <v>CUMPLIDA</v>
      </c>
      <c r="BI37" s="547" t="str">
        <f t="shared" si="5"/>
        <v>CERRADO</v>
      </c>
    </row>
    <row r="38" spans="1:61" ht="35.1" customHeight="1" x14ac:dyDescent="0.25">
      <c r="A38" s="180"/>
      <c r="B38" s="180"/>
      <c r="C38" s="543" t="s">
        <v>154</v>
      </c>
      <c r="D38" s="180"/>
      <c r="E38" s="644"/>
      <c r="F38" s="180"/>
      <c r="G38" s="180">
        <v>14</v>
      </c>
      <c r="H38" s="427" t="s">
        <v>738</v>
      </c>
      <c r="I38" s="350" t="s">
        <v>700</v>
      </c>
      <c r="J38" s="548" t="s">
        <v>835</v>
      </c>
      <c r="K38" s="554" t="s">
        <v>651</v>
      </c>
      <c r="L38" s="555"/>
      <c r="M38" s="180">
        <v>1</v>
      </c>
      <c r="N38" s="543" t="s">
        <v>69</v>
      </c>
      <c r="O38" s="543" t="str">
        <f>IF(H38="","",VLOOKUP(H38,'[1]Procedimientos Publicar'!$C$6:$E$85,3,FALSE))</f>
        <v>SUB GERENCIA COMERCIAL</v>
      </c>
      <c r="P38" s="543" t="s">
        <v>368</v>
      </c>
      <c r="Q38" s="180"/>
      <c r="R38" s="180"/>
      <c r="S38" s="180"/>
      <c r="T38" s="181">
        <v>1</v>
      </c>
      <c r="U38" s="180"/>
      <c r="V38" s="182">
        <v>43678</v>
      </c>
      <c r="W38" s="182">
        <v>43707</v>
      </c>
      <c r="X38" s="182">
        <v>43830</v>
      </c>
      <c r="Y38" s="359" t="s">
        <v>709</v>
      </c>
      <c r="Z38" s="180">
        <v>1</v>
      </c>
      <c r="AA38" s="185">
        <f>(IF(Z38="","",IF(OR($M38=0,$M38="",$X38=""),"",Z38/$M38)))</f>
        <v>1</v>
      </c>
      <c r="AB38" s="186">
        <f t="shared" si="1"/>
        <v>1</v>
      </c>
      <c r="AC38" s="8" t="str">
        <f t="shared" si="2"/>
        <v>OK</v>
      </c>
      <c r="AF38" s="13" t="str">
        <f t="shared" si="3"/>
        <v>CUMPLIDA</v>
      </c>
      <c r="BG38" s="13" t="str">
        <f t="shared" si="4"/>
        <v>CUMPLIDA</v>
      </c>
      <c r="BI38" s="547" t="str">
        <f t="shared" si="5"/>
        <v>CERRADO</v>
      </c>
    </row>
    <row r="39" spans="1:61" ht="35.1" customHeight="1" x14ac:dyDescent="0.25">
      <c r="A39" s="180"/>
      <c r="B39" s="180"/>
      <c r="C39" s="543" t="s">
        <v>154</v>
      </c>
      <c r="D39" s="180"/>
      <c r="E39" s="644"/>
      <c r="F39" s="180"/>
      <c r="G39" s="180">
        <v>15</v>
      </c>
      <c r="H39" s="427" t="s">
        <v>738</v>
      </c>
      <c r="I39" s="350" t="s">
        <v>701</v>
      </c>
      <c r="J39" s="548" t="s">
        <v>836</v>
      </c>
      <c r="K39" s="555" t="s">
        <v>850</v>
      </c>
      <c r="L39" s="555" t="s">
        <v>856</v>
      </c>
      <c r="M39" s="180">
        <v>1</v>
      </c>
      <c r="N39" s="543" t="s">
        <v>69</v>
      </c>
      <c r="O39" s="543" t="str">
        <f>IF(H39="","",VLOOKUP(H39,'[1]Procedimientos Publicar'!$C$6:$E$85,3,FALSE))</f>
        <v>SUB GERENCIA COMERCIAL</v>
      </c>
      <c r="P39" s="543" t="s">
        <v>368</v>
      </c>
      <c r="Q39" s="180"/>
      <c r="R39" s="180"/>
      <c r="S39" s="180"/>
      <c r="T39" s="181">
        <v>1</v>
      </c>
      <c r="U39" s="180"/>
      <c r="V39" s="182">
        <v>43641</v>
      </c>
      <c r="W39" s="182">
        <v>43707</v>
      </c>
      <c r="X39" s="182">
        <v>43830</v>
      </c>
      <c r="Y39" s="357" t="s">
        <v>687</v>
      </c>
      <c r="Z39" s="180">
        <v>1</v>
      </c>
      <c r="AA39" s="185">
        <f t="shared" si="0"/>
        <v>1</v>
      </c>
      <c r="AB39" s="186">
        <f t="shared" si="1"/>
        <v>1</v>
      </c>
      <c r="AC39" s="8" t="str">
        <f t="shared" si="2"/>
        <v>OK</v>
      </c>
      <c r="AF39" s="13" t="str">
        <f t="shared" si="3"/>
        <v>CUMPLIDA</v>
      </c>
      <c r="BG39" s="13" t="str">
        <f t="shared" si="4"/>
        <v>CUMPLIDA</v>
      </c>
      <c r="BI39" s="547" t="str">
        <f t="shared" si="5"/>
        <v>CERRADO</v>
      </c>
    </row>
    <row r="40" spans="1:61" ht="35.1" customHeight="1" x14ac:dyDescent="0.25">
      <c r="A40" s="180"/>
      <c r="B40" s="180"/>
      <c r="C40" s="543" t="s">
        <v>154</v>
      </c>
      <c r="D40" s="180"/>
      <c r="E40" s="644"/>
      <c r="F40" s="180"/>
      <c r="G40" s="180">
        <v>16</v>
      </c>
      <c r="H40" s="427" t="s">
        <v>738</v>
      </c>
      <c r="I40" s="350" t="s">
        <v>702</v>
      </c>
      <c r="J40" s="548" t="s">
        <v>837</v>
      </c>
      <c r="K40" s="555" t="s">
        <v>851</v>
      </c>
      <c r="L40" s="555" t="s">
        <v>860</v>
      </c>
      <c r="M40" s="180">
        <v>1</v>
      </c>
      <c r="N40" s="543" t="s">
        <v>69</v>
      </c>
      <c r="O40" s="543" t="str">
        <f>IF(H40="","",VLOOKUP(H40,'[1]Procedimientos Publicar'!$C$6:$E$85,3,FALSE))</f>
        <v>SUB GERENCIA COMERCIAL</v>
      </c>
      <c r="P40" s="543" t="s">
        <v>368</v>
      </c>
      <c r="Q40" s="180"/>
      <c r="R40" s="180"/>
      <c r="S40" s="180"/>
      <c r="T40" s="181">
        <v>1</v>
      </c>
      <c r="U40" s="180"/>
      <c r="V40" s="182">
        <v>43692</v>
      </c>
      <c r="W40" s="182">
        <v>43769</v>
      </c>
      <c r="X40" s="182">
        <v>43830</v>
      </c>
      <c r="Y40" s="357" t="s">
        <v>710</v>
      </c>
      <c r="Z40" s="180">
        <v>1</v>
      </c>
      <c r="AA40" s="185">
        <f t="shared" si="0"/>
        <v>1</v>
      </c>
      <c r="AB40" s="186">
        <f t="shared" si="1"/>
        <v>1</v>
      </c>
      <c r="AC40" s="8" t="str">
        <f t="shared" si="2"/>
        <v>OK</v>
      </c>
      <c r="AF40" s="13" t="str">
        <f t="shared" si="3"/>
        <v>CUMPLIDA</v>
      </c>
      <c r="BG40" s="13" t="str">
        <f t="shared" si="4"/>
        <v>CUMPLIDA</v>
      </c>
      <c r="BI40" s="547" t="str">
        <f t="shared" si="5"/>
        <v>CERRADO</v>
      </c>
    </row>
    <row r="41" spans="1:61" ht="35.1" customHeight="1" x14ac:dyDescent="0.25">
      <c r="A41" s="180"/>
      <c r="B41" s="180"/>
      <c r="C41" s="543" t="s">
        <v>154</v>
      </c>
      <c r="D41" s="180"/>
      <c r="E41" s="644"/>
      <c r="F41" s="180"/>
      <c r="G41" s="180">
        <v>17</v>
      </c>
      <c r="H41" s="427" t="s">
        <v>738</v>
      </c>
      <c r="I41" s="350" t="s">
        <v>703</v>
      </c>
      <c r="J41" s="548" t="s">
        <v>838</v>
      </c>
      <c r="K41" s="555" t="s">
        <v>852</v>
      </c>
      <c r="L41" s="555" t="s">
        <v>494</v>
      </c>
      <c r="M41" s="180">
        <v>1</v>
      </c>
      <c r="N41" s="543" t="s">
        <v>69</v>
      </c>
      <c r="O41" s="543" t="str">
        <f>IF(H41="","",VLOOKUP(H41,'[1]Procedimientos Publicar'!$C$6:$E$85,3,FALSE))</f>
        <v>SUB GERENCIA COMERCIAL</v>
      </c>
      <c r="P41" s="543" t="s">
        <v>368</v>
      </c>
      <c r="Q41" s="180"/>
      <c r="R41" s="180"/>
      <c r="S41" s="180"/>
      <c r="T41" s="181">
        <v>1</v>
      </c>
      <c r="U41" s="180"/>
      <c r="V41" s="182">
        <v>43671</v>
      </c>
      <c r="W41" s="182">
        <v>43702</v>
      </c>
      <c r="X41" s="182">
        <v>43830</v>
      </c>
      <c r="Y41" s="357" t="s">
        <v>711</v>
      </c>
      <c r="Z41" s="180">
        <v>1</v>
      </c>
      <c r="AA41" s="185">
        <f t="shared" si="0"/>
        <v>1</v>
      </c>
      <c r="AB41" s="186">
        <f t="shared" si="1"/>
        <v>1</v>
      </c>
      <c r="AC41" s="8" t="str">
        <f t="shared" si="2"/>
        <v>OK</v>
      </c>
      <c r="AF41" s="13" t="str">
        <f t="shared" si="3"/>
        <v>CUMPLIDA</v>
      </c>
      <c r="BG41" s="13" t="str">
        <f t="shared" si="4"/>
        <v>CUMPLIDA</v>
      </c>
      <c r="BI41" s="547" t="str">
        <f t="shared" si="5"/>
        <v>CERRADO</v>
      </c>
    </row>
    <row r="42" spans="1:61" s="466" customFormat="1" ht="69" customHeight="1" x14ac:dyDescent="0.2">
      <c r="C42" s="464"/>
      <c r="E42" s="508"/>
      <c r="H42" s="501"/>
      <c r="I42" s="202"/>
      <c r="J42" s="369"/>
      <c r="K42" s="28"/>
      <c r="L42" s="27"/>
      <c r="M42" s="197"/>
      <c r="N42" s="464"/>
      <c r="O42" s="464"/>
      <c r="P42" s="464"/>
      <c r="S42" s="28"/>
      <c r="T42" s="146"/>
      <c r="V42" s="18"/>
      <c r="W42" s="18"/>
      <c r="X42" s="147"/>
      <c r="Y42" s="372"/>
      <c r="AA42" s="362"/>
      <c r="AB42" s="365"/>
      <c r="AD42" s="155"/>
      <c r="BG42" s="470"/>
    </row>
    <row r="43" spans="1:61" s="466" customFormat="1" ht="69" customHeight="1" x14ac:dyDescent="0.25">
      <c r="C43" s="464"/>
      <c r="E43" s="510"/>
      <c r="H43" s="501"/>
      <c r="I43" s="202"/>
      <c r="N43" s="464"/>
      <c r="O43" s="464"/>
      <c r="P43" s="464"/>
      <c r="T43" s="146"/>
      <c r="X43" s="147"/>
      <c r="AA43" s="362"/>
      <c r="AB43" s="365"/>
      <c r="AF43" s="470"/>
      <c r="BG43" s="470"/>
    </row>
    <row r="44" spans="1:61" s="466" customFormat="1" ht="69" customHeight="1" x14ac:dyDescent="0.25">
      <c r="C44" s="464"/>
      <c r="E44" s="510"/>
      <c r="H44" s="501"/>
      <c r="I44" s="202"/>
      <c r="N44" s="464"/>
      <c r="O44" s="464"/>
      <c r="P44" s="464"/>
      <c r="T44" s="146"/>
      <c r="X44" s="147"/>
      <c r="AA44" s="362"/>
      <c r="AB44" s="365"/>
      <c r="AF44" s="470"/>
      <c r="BG44" s="470"/>
    </row>
    <row r="45" spans="1:61" s="466" customFormat="1" ht="69" customHeight="1" x14ac:dyDescent="0.25">
      <c r="C45" s="464"/>
      <c r="E45" s="510"/>
      <c r="H45" s="501"/>
      <c r="I45" s="376"/>
      <c r="N45" s="464"/>
      <c r="O45" s="464"/>
      <c r="P45" s="464"/>
      <c r="T45" s="146"/>
      <c r="X45" s="147"/>
      <c r="AA45" s="362"/>
      <c r="AB45" s="365"/>
      <c r="AF45" s="470"/>
      <c r="BG45" s="470"/>
    </row>
    <row r="46" spans="1:61" s="466" customFormat="1" ht="69" customHeight="1" x14ac:dyDescent="0.25">
      <c r="C46" s="464"/>
      <c r="E46" s="503"/>
      <c r="H46" s="258"/>
      <c r="I46" s="465"/>
      <c r="J46" s="465"/>
      <c r="K46" s="465"/>
      <c r="L46" s="377"/>
      <c r="N46" s="464"/>
      <c r="O46" s="464"/>
      <c r="P46" s="464"/>
      <c r="S46" s="465"/>
      <c r="T46" s="146"/>
      <c r="V46" s="502"/>
      <c r="W46" s="502"/>
      <c r="X46" s="147"/>
      <c r="Y46" s="465"/>
      <c r="AA46" s="362"/>
      <c r="AB46" s="365"/>
      <c r="AD46" s="361"/>
      <c r="AF46" s="470"/>
      <c r="BG46" s="470"/>
    </row>
    <row r="47" spans="1:61" s="466" customFormat="1" ht="69" customHeight="1" x14ac:dyDescent="0.25">
      <c r="C47" s="464"/>
      <c r="E47" s="503"/>
      <c r="H47" s="258"/>
      <c r="I47" s="379"/>
      <c r="J47" s="465"/>
      <c r="K47" s="465"/>
      <c r="L47" s="380"/>
      <c r="N47" s="464"/>
      <c r="O47" s="464"/>
      <c r="P47" s="464"/>
      <c r="S47" s="465"/>
      <c r="T47" s="146"/>
      <c r="V47" s="381"/>
      <c r="W47" s="382"/>
      <c r="X47" s="147"/>
      <c r="Y47" s="465"/>
      <c r="AA47" s="362"/>
      <c r="AB47" s="365"/>
      <c r="AD47" s="361"/>
      <c r="AF47" s="470"/>
      <c r="BG47" s="470"/>
    </row>
    <row r="48" spans="1:61" s="466" customFormat="1" ht="69" customHeight="1" x14ac:dyDescent="0.25">
      <c r="C48" s="464"/>
      <c r="E48" s="503"/>
      <c r="H48" s="258"/>
      <c r="I48" s="202"/>
      <c r="J48" s="202"/>
      <c r="K48" s="202"/>
      <c r="L48" s="376"/>
      <c r="N48" s="464"/>
      <c r="O48" s="464"/>
      <c r="P48" s="464"/>
      <c r="S48" s="202"/>
      <c r="T48" s="146"/>
      <c r="V48" s="502"/>
      <c r="W48" s="502"/>
      <c r="X48" s="147"/>
      <c r="Y48" s="465"/>
      <c r="AA48" s="362"/>
      <c r="AB48" s="365"/>
      <c r="AD48" s="465"/>
      <c r="BG48" s="470"/>
    </row>
    <row r="49" spans="3:59" s="466" customFormat="1" ht="69" customHeight="1" x14ac:dyDescent="0.25">
      <c r="C49" s="464"/>
      <c r="E49" s="508"/>
      <c r="H49" s="501"/>
      <c r="I49" s="367"/>
      <c r="J49" s="367"/>
      <c r="K49" s="367"/>
      <c r="L49" s="367"/>
      <c r="N49" s="464"/>
      <c r="O49" s="464"/>
      <c r="P49" s="501"/>
      <c r="S49" s="367"/>
      <c r="T49" s="146"/>
      <c r="V49" s="383"/>
      <c r="W49" s="383"/>
      <c r="X49" s="147"/>
      <c r="Y49" s="384"/>
      <c r="AA49" s="362"/>
      <c r="AB49" s="365"/>
      <c r="AD49" s="385"/>
      <c r="AF49" s="470"/>
      <c r="BG49" s="470"/>
    </row>
    <row r="50" spans="3:59" s="466" customFormat="1" ht="69" customHeight="1" x14ac:dyDescent="0.2">
      <c r="C50" s="464"/>
      <c r="E50" s="508"/>
      <c r="H50" s="501"/>
      <c r="I50" s="367"/>
      <c r="J50" s="386"/>
      <c r="K50" s="386"/>
      <c r="L50" s="386"/>
      <c r="N50" s="464"/>
      <c r="O50" s="464"/>
      <c r="P50" s="501"/>
      <c r="S50" s="386"/>
      <c r="T50" s="146"/>
      <c r="U50" s="386"/>
      <c r="V50" s="383"/>
      <c r="W50" s="383"/>
      <c r="X50" s="147"/>
      <c r="Y50" s="465"/>
      <c r="AA50" s="362"/>
      <c r="AB50" s="365"/>
      <c r="AD50" s="367"/>
      <c r="BG50" s="470"/>
    </row>
    <row r="51" spans="3:59" s="466" customFormat="1" ht="69" customHeight="1" x14ac:dyDescent="0.2">
      <c r="C51" s="464"/>
      <c r="E51" s="508"/>
      <c r="H51" s="501"/>
      <c r="I51" s="367"/>
      <c r="J51" s="386"/>
      <c r="K51" s="386"/>
      <c r="L51" s="386"/>
      <c r="N51" s="464"/>
      <c r="O51" s="464"/>
      <c r="P51" s="501"/>
      <c r="S51" s="386"/>
      <c r="T51" s="146"/>
      <c r="V51" s="383"/>
      <c r="W51" s="383"/>
      <c r="X51" s="147"/>
      <c r="Y51" s="465"/>
      <c r="AA51" s="362"/>
      <c r="AB51" s="365"/>
      <c r="AD51" s="465"/>
      <c r="AF51" s="470"/>
      <c r="BG51" s="470"/>
    </row>
    <row r="52" spans="3:59" s="466" customFormat="1" ht="69" customHeight="1" x14ac:dyDescent="0.2">
      <c r="C52" s="464"/>
      <c r="E52" s="508"/>
      <c r="H52" s="501"/>
      <c r="I52" s="367"/>
      <c r="J52" s="387"/>
      <c r="K52" s="367"/>
      <c r="L52" s="386"/>
      <c r="N52" s="464"/>
      <c r="O52" s="464"/>
      <c r="P52" s="386"/>
      <c r="S52" s="367"/>
      <c r="T52" s="146"/>
      <c r="V52" s="388"/>
      <c r="W52" s="388"/>
      <c r="X52" s="147"/>
      <c r="Y52" s="465"/>
      <c r="AA52" s="362"/>
      <c r="AB52" s="365"/>
      <c r="AD52" s="465"/>
      <c r="AF52" s="470"/>
      <c r="BG52" s="470"/>
    </row>
    <row r="53" spans="3:59" s="466" customFormat="1" ht="69" customHeight="1" x14ac:dyDescent="0.2">
      <c r="C53" s="464"/>
      <c r="E53" s="508"/>
      <c r="H53" s="501"/>
      <c r="I53" s="367"/>
      <c r="J53" s="386"/>
      <c r="K53" s="386"/>
      <c r="L53" s="386"/>
      <c r="N53" s="464"/>
      <c r="O53" s="464"/>
      <c r="P53" s="501"/>
      <c r="S53" s="386"/>
      <c r="T53" s="146"/>
      <c r="V53" s="383"/>
      <c r="W53" s="383"/>
      <c r="X53" s="147"/>
      <c r="Y53" s="465"/>
      <c r="AA53" s="362"/>
      <c r="AB53" s="365"/>
      <c r="AD53" s="361"/>
      <c r="AF53" s="470"/>
      <c r="BG53" s="470"/>
    </row>
    <row r="54" spans="3:59" s="466" customFormat="1" ht="69" customHeight="1" x14ac:dyDescent="0.25">
      <c r="C54" s="464"/>
      <c r="E54" s="511"/>
      <c r="H54" s="501"/>
      <c r="I54" s="202"/>
      <c r="J54" s="153"/>
      <c r="K54" s="153"/>
      <c r="L54" s="153"/>
      <c r="M54" s="154"/>
      <c r="N54" s="464"/>
      <c r="O54" s="464"/>
      <c r="P54" s="464"/>
      <c r="S54" s="153"/>
      <c r="T54" s="146"/>
      <c r="V54" s="18"/>
      <c r="W54" s="18"/>
      <c r="X54" s="147"/>
      <c r="Y54" s="15"/>
      <c r="AA54" s="362"/>
      <c r="AB54" s="365"/>
      <c r="AD54" s="364"/>
      <c r="AF54" s="470"/>
      <c r="BG54" s="470"/>
    </row>
    <row r="55" spans="3:59" s="466" customFormat="1" ht="69" customHeight="1" x14ac:dyDescent="0.25">
      <c r="C55" s="464"/>
      <c r="E55" s="511"/>
      <c r="H55" s="501"/>
      <c r="I55" s="202"/>
      <c r="J55" s="389"/>
      <c r="K55" s="153"/>
      <c r="L55" s="153"/>
      <c r="M55" s="157"/>
      <c r="N55" s="464"/>
      <c r="O55" s="464"/>
      <c r="P55" s="464"/>
      <c r="S55" s="153"/>
      <c r="T55" s="146"/>
      <c r="V55" s="158"/>
      <c r="W55" s="158"/>
      <c r="X55" s="147"/>
      <c r="Y55" s="15"/>
      <c r="AA55" s="362"/>
      <c r="AB55" s="365"/>
      <c r="AD55" s="364"/>
      <c r="AF55" s="470"/>
      <c r="BG55" s="470"/>
    </row>
    <row r="56" spans="3:59" s="466" customFormat="1" ht="69" customHeight="1" x14ac:dyDescent="0.25">
      <c r="C56" s="464"/>
      <c r="E56" s="511"/>
      <c r="H56" s="501"/>
      <c r="I56" s="376"/>
      <c r="J56" s="376"/>
      <c r="K56" s="15"/>
      <c r="L56" s="153"/>
      <c r="M56" s="154"/>
      <c r="N56" s="464"/>
      <c r="O56" s="464"/>
      <c r="P56" s="464"/>
      <c r="S56" s="15"/>
      <c r="T56" s="146"/>
      <c r="V56" s="18"/>
      <c r="W56" s="18"/>
      <c r="X56" s="147"/>
      <c r="Y56" s="15"/>
      <c r="AA56" s="362"/>
      <c r="AB56" s="365"/>
      <c r="AD56" s="17"/>
      <c r="AF56" s="470"/>
      <c r="BG56" s="470"/>
    </row>
    <row r="57" spans="3:59" s="466" customFormat="1" ht="69" customHeight="1" x14ac:dyDescent="0.25">
      <c r="C57" s="464"/>
      <c r="E57" s="511"/>
      <c r="H57" s="501"/>
      <c r="I57" s="390"/>
      <c r="J57" s="15"/>
      <c r="K57" s="15"/>
      <c r="L57" s="17"/>
      <c r="M57" s="162"/>
      <c r="N57" s="464"/>
      <c r="O57" s="464"/>
      <c r="P57" s="464"/>
      <c r="S57" s="15"/>
      <c r="T57" s="146"/>
      <c r="V57" s="18"/>
      <c r="W57" s="18"/>
      <c r="X57" s="147"/>
      <c r="Y57" s="15"/>
      <c r="AA57" s="362"/>
      <c r="AB57" s="365"/>
      <c r="AD57" s="364"/>
      <c r="AF57" s="470"/>
      <c r="BG57" s="470"/>
    </row>
    <row r="58" spans="3:59" s="466" customFormat="1" ht="69" customHeight="1" x14ac:dyDescent="0.25">
      <c r="C58" s="464"/>
      <c r="E58" s="511"/>
      <c r="H58" s="501"/>
      <c r="I58" s="202"/>
      <c r="J58" s="15"/>
      <c r="K58" s="15"/>
      <c r="L58" s="391"/>
      <c r="M58" s="164"/>
      <c r="N58" s="464"/>
      <c r="O58" s="464"/>
      <c r="P58" s="464"/>
      <c r="S58" s="15"/>
      <c r="T58" s="146"/>
      <c r="V58" s="18"/>
      <c r="W58" s="155"/>
      <c r="X58" s="147"/>
      <c r="Y58" s="15"/>
      <c r="AA58" s="362"/>
      <c r="AB58" s="365"/>
      <c r="AD58" s="17"/>
      <c r="AF58" s="470"/>
      <c r="BG58" s="470"/>
    </row>
    <row r="59" spans="3:59" s="466" customFormat="1" ht="69" customHeight="1" x14ac:dyDescent="0.25">
      <c r="C59" s="464"/>
      <c r="E59" s="511"/>
      <c r="H59" s="501"/>
      <c r="I59" s="376"/>
      <c r="J59" s="15"/>
      <c r="K59" s="27"/>
      <c r="L59" s="27"/>
      <c r="M59" s="154"/>
      <c r="N59" s="464"/>
      <c r="O59" s="464"/>
      <c r="P59" s="464"/>
      <c r="S59" s="27"/>
      <c r="T59" s="146"/>
      <c r="V59" s="18"/>
      <c r="W59" s="18"/>
      <c r="X59" s="147"/>
      <c r="Y59" s="15"/>
      <c r="AA59" s="362"/>
      <c r="AB59" s="365"/>
      <c r="AD59" s="17"/>
      <c r="AF59" s="470"/>
      <c r="AG59" s="470"/>
      <c r="AH59" s="470"/>
      <c r="AI59" s="470"/>
      <c r="AJ59" s="470"/>
      <c r="AK59" s="470"/>
      <c r="AL59" s="470"/>
      <c r="AM59" s="470"/>
      <c r="AN59" s="470"/>
      <c r="AO59" s="470"/>
      <c r="AP59" s="470"/>
      <c r="AQ59" s="470"/>
      <c r="AR59" s="470"/>
      <c r="AS59" s="470"/>
      <c r="AT59" s="470"/>
      <c r="AU59" s="470"/>
      <c r="AV59" s="470"/>
      <c r="AW59" s="470"/>
      <c r="AX59" s="470"/>
      <c r="AY59" s="470"/>
      <c r="AZ59" s="470"/>
      <c r="BA59" s="470"/>
      <c r="BB59" s="470"/>
      <c r="BC59" s="470"/>
      <c r="BD59" s="470"/>
      <c r="BE59" s="470"/>
      <c r="BF59" s="470"/>
      <c r="BG59" s="470"/>
    </row>
    <row r="60" spans="3:59" s="466" customFormat="1" ht="69" customHeight="1" x14ac:dyDescent="0.25">
      <c r="C60" s="464"/>
      <c r="E60" s="511"/>
      <c r="H60" s="501"/>
      <c r="I60" s="202"/>
      <c r="J60" s="15"/>
      <c r="K60" s="15"/>
      <c r="L60" s="15"/>
      <c r="M60" s="162"/>
      <c r="N60" s="464"/>
      <c r="O60" s="464"/>
      <c r="P60" s="464"/>
      <c r="S60" s="15"/>
      <c r="T60" s="146"/>
      <c r="V60" s="18"/>
      <c r="W60" s="18"/>
      <c r="X60" s="147"/>
      <c r="Y60" s="15"/>
      <c r="AA60" s="362"/>
      <c r="AB60" s="365"/>
      <c r="AD60" s="17"/>
      <c r="AF60" s="470"/>
      <c r="BG60" s="470"/>
    </row>
    <row r="61" spans="3:59" s="466" customFormat="1" ht="69" customHeight="1" x14ac:dyDescent="0.25">
      <c r="C61" s="464"/>
      <c r="E61" s="511"/>
      <c r="H61" s="501"/>
      <c r="I61" s="202"/>
      <c r="J61" s="15"/>
      <c r="K61" s="15"/>
      <c r="L61" s="15"/>
      <c r="M61" s="162"/>
      <c r="N61" s="464"/>
      <c r="O61" s="464"/>
      <c r="P61" s="464"/>
      <c r="S61" s="15"/>
      <c r="T61" s="146"/>
      <c r="V61" s="18"/>
      <c r="W61" s="18"/>
      <c r="X61" s="147"/>
      <c r="Y61" s="15"/>
      <c r="AA61" s="362"/>
      <c r="AB61" s="365"/>
      <c r="AD61" s="17"/>
      <c r="AF61" s="470"/>
      <c r="BG61" s="470"/>
    </row>
    <row r="62" spans="3:59" s="466" customFormat="1" ht="69" customHeight="1" x14ac:dyDescent="0.25">
      <c r="C62" s="464"/>
      <c r="E62" s="511"/>
      <c r="H62" s="501"/>
      <c r="I62" s="202"/>
      <c r="J62" s="15"/>
      <c r="K62" s="15"/>
      <c r="L62" s="15"/>
      <c r="M62" s="162"/>
      <c r="N62" s="464"/>
      <c r="O62" s="464"/>
      <c r="P62" s="464"/>
      <c r="S62" s="15"/>
      <c r="T62" s="146"/>
      <c r="V62" s="18"/>
      <c r="W62" s="18"/>
      <c r="X62" s="147"/>
      <c r="Y62" s="15"/>
      <c r="AA62" s="362"/>
      <c r="AB62" s="365"/>
      <c r="AD62" s="175"/>
      <c r="AF62" s="470"/>
      <c r="BG62" s="470"/>
    </row>
    <row r="63" spans="3:59" s="466" customFormat="1" ht="69" customHeight="1" x14ac:dyDescent="0.25">
      <c r="C63" s="464"/>
      <c r="E63" s="511"/>
      <c r="H63" s="501"/>
      <c r="I63" s="202"/>
      <c r="J63" s="27"/>
      <c r="K63" s="27"/>
      <c r="L63" s="27"/>
      <c r="M63" s="164"/>
      <c r="N63" s="464"/>
      <c r="O63" s="464"/>
      <c r="P63" s="464"/>
      <c r="S63" s="27"/>
      <c r="T63" s="146"/>
      <c r="V63" s="18"/>
      <c r="W63" s="18"/>
      <c r="X63" s="147"/>
      <c r="Y63" s="15"/>
      <c r="AA63" s="362"/>
      <c r="AB63" s="365"/>
      <c r="AD63" s="17"/>
      <c r="AF63" s="470"/>
      <c r="BG63" s="470"/>
    </row>
    <row r="64" spans="3:59" s="466" customFormat="1" ht="69" customHeight="1" x14ac:dyDescent="0.25">
      <c r="C64" s="464"/>
      <c r="E64" s="508"/>
      <c r="H64" s="501"/>
      <c r="I64" s="367"/>
      <c r="J64" s="392"/>
      <c r="N64" s="464"/>
      <c r="O64" s="464"/>
      <c r="P64" s="464"/>
      <c r="T64" s="146"/>
      <c r="X64" s="147"/>
      <c r="Y64" s="203"/>
      <c r="AA64" s="362"/>
      <c r="AB64" s="365"/>
      <c r="AD64" s="15"/>
      <c r="AF64" s="470"/>
      <c r="BG64" s="470"/>
    </row>
    <row r="65" spans="3:59" s="466" customFormat="1" ht="69" customHeight="1" x14ac:dyDescent="0.25">
      <c r="C65" s="464"/>
      <c r="E65" s="508"/>
      <c r="H65" s="501"/>
      <c r="I65" s="202"/>
      <c r="J65" s="392"/>
      <c r="N65" s="464"/>
      <c r="O65" s="464"/>
      <c r="P65" s="464"/>
      <c r="T65" s="146"/>
      <c r="X65" s="147"/>
      <c r="Y65" s="203"/>
      <c r="AA65" s="362"/>
      <c r="AB65" s="365"/>
      <c r="AD65" s="15"/>
      <c r="AF65" s="470"/>
      <c r="BG65" s="470"/>
    </row>
    <row r="66" spans="3:59" s="466" customFormat="1" ht="69" customHeight="1" x14ac:dyDescent="0.25">
      <c r="C66" s="464"/>
      <c r="E66" s="508"/>
      <c r="H66" s="501"/>
      <c r="I66" s="202"/>
      <c r="J66" s="392"/>
      <c r="N66" s="464"/>
      <c r="O66" s="464"/>
      <c r="P66" s="464"/>
      <c r="T66" s="146"/>
      <c r="X66" s="147"/>
      <c r="Y66" s="203"/>
      <c r="AA66" s="362"/>
      <c r="AB66" s="365"/>
      <c r="AD66" s="15"/>
      <c r="AF66" s="470"/>
      <c r="BG66" s="470"/>
    </row>
    <row r="67" spans="3:59" s="466" customFormat="1" ht="69" customHeight="1" x14ac:dyDescent="0.25">
      <c r="C67" s="464"/>
      <c r="E67" s="508"/>
      <c r="H67" s="501"/>
      <c r="I67" s="202"/>
      <c r="J67" s="392"/>
      <c r="N67" s="464"/>
      <c r="O67" s="464"/>
      <c r="P67" s="464"/>
      <c r="T67" s="146"/>
      <c r="X67" s="147"/>
      <c r="Y67" s="203"/>
      <c r="AA67" s="362"/>
      <c r="AB67" s="365"/>
      <c r="AD67" s="15"/>
      <c r="AF67" s="470"/>
      <c r="BG67" s="470"/>
    </row>
    <row r="68" spans="3:59" s="466" customFormat="1" ht="69" customHeight="1" x14ac:dyDescent="0.2">
      <c r="C68" s="464"/>
      <c r="E68" s="503"/>
      <c r="H68" s="501"/>
      <c r="I68" s="370"/>
      <c r="N68" s="464"/>
      <c r="O68" s="464"/>
      <c r="P68" s="464"/>
      <c r="T68" s="146"/>
      <c r="X68" s="147"/>
      <c r="Y68" s="372"/>
      <c r="AA68" s="362"/>
      <c r="AB68" s="365"/>
      <c r="AF68" s="470"/>
      <c r="BG68" s="470"/>
    </row>
    <row r="69" spans="3:59" s="466" customFormat="1" ht="69" customHeight="1" x14ac:dyDescent="0.25">
      <c r="C69" s="464"/>
      <c r="E69" s="503"/>
      <c r="H69" s="501"/>
      <c r="I69" s="202"/>
      <c r="J69" s="203"/>
      <c r="K69" s="27"/>
      <c r="L69" s="20"/>
      <c r="M69" s="197"/>
      <c r="N69" s="464"/>
      <c r="O69" s="464"/>
      <c r="P69" s="464"/>
      <c r="T69" s="146"/>
      <c r="U69" s="27"/>
      <c r="V69" s="393"/>
      <c r="W69" s="393"/>
      <c r="X69" s="147"/>
      <c r="Y69" s="27"/>
      <c r="AA69" s="362"/>
      <c r="AB69" s="365"/>
      <c r="AF69" s="470"/>
      <c r="BG69" s="470"/>
    </row>
    <row r="70" spans="3:59" s="466" customFormat="1" ht="69" customHeight="1" x14ac:dyDescent="0.25">
      <c r="C70" s="464"/>
      <c r="E70" s="503"/>
      <c r="H70" s="501"/>
      <c r="I70" s="202"/>
      <c r="J70" s="203"/>
      <c r="K70" s="17"/>
      <c r="L70" s="199"/>
      <c r="M70" s="164"/>
      <c r="N70" s="464"/>
      <c r="O70" s="464"/>
      <c r="P70" s="464"/>
      <c r="T70" s="146"/>
      <c r="U70" s="17"/>
      <c r="V70" s="393"/>
      <c r="W70" s="393"/>
      <c r="X70" s="147"/>
      <c r="Y70" s="27"/>
      <c r="AA70" s="362"/>
      <c r="AB70" s="365"/>
      <c r="AF70" s="470"/>
      <c r="BG70" s="470"/>
    </row>
    <row r="71" spans="3:59" s="466" customFormat="1" ht="69" customHeight="1" x14ac:dyDescent="0.2">
      <c r="C71" s="464"/>
      <c r="E71" s="503"/>
      <c r="H71" s="501"/>
      <c r="I71" s="465"/>
      <c r="J71" s="203"/>
      <c r="K71" s="465"/>
      <c r="L71" s="200"/>
      <c r="M71" s="465"/>
      <c r="N71" s="464"/>
      <c r="O71" s="464"/>
      <c r="P71" s="395"/>
      <c r="T71" s="146"/>
      <c r="U71" s="465"/>
      <c r="V71" s="378"/>
      <c r="W71" s="201"/>
      <c r="X71" s="147"/>
      <c r="Y71" s="403"/>
      <c r="AA71" s="362"/>
      <c r="AB71" s="365"/>
      <c r="AF71" s="470"/>
      <c r="BG71" s="470"/>
    </row>
    <row r="72" spans="3:59" s="466" customFormat="1" ht="69" customHeight="1" x14ac:dyDescent="0.2">
      <c r="C72" s="464"/>
      <c r="E72" s="503"/>
      <c r="H72" s="501"/>
      <c r="I72" s="202"/>
      <c r="J72" s="199"/>
      <c r="K72" s="16"/>
      <c r="L72" s="199"/>
      <c r="M72" s="164"/>
      <c r="N72" s="464"/>
      <c r="O72" s="464"/>
      <c r="P72" s="464"/>
      <c r="T72" s="146"/>
      <c r="U72" s="16"/>
      <c r="V72" s="393"/>
      <c r="W72" s="393"/>
      <c r="X72" s="147"/>
      <c r="Y72" s="403"/>
      <c r="AA72" s="362"/>
      <c r="AB72" s="365"/>
      <c r="AF72" s="470"/>
      <c r="BG72" s="470"/>
    </row>
    <row r="73" spans="3:59" s="466" customFormat="1" ht="69" customHeight="1" x14ac:dyDescent="0.2">
      <c r="C73" s="464"/>
      <c r="E73" s="503"/>
      <c r="H73" s="501"/>
      <c r="I73" s="370"/>
      <c r="N73" s="464"/>
      <c r="O73" s="464"/>
      <c r="T73" s="146"/>
      <c r="X73" s="147"/>
      <c r="Y73" s="372"/>
      <c r="AA73" s="362"/>
      <c r="AB73" s="365"/>
      <c r="AF73" s="470"/>
      <c r="BG73" s="470"/>
    </row>
    <row r="74" spans="3:59" s="466" customFormat="1" ht="69" customHeight="1" x14ac:dyDescent="0.2">
      <c r="C74" s="464"/>
      <c r="E74" s="503"/>
      <c r="H74" s="501"/>
      <c r="I74" s="370"/>
      <c r="N74" s="464"/>
      <c r="O74" s="464"/>
      <c r="T74" s="146"/>
      <c r="X74" s="147"/>
      <c r="Y74" s="372"/>
      <c r="AA74" s="362"/>
      <c r="AB74" s="365"/>
      <c r="AF74" s="470"/>
      <c r="BG74" s="470"/>
    </row>
    <row r="75" spans="3:59" s="466" customFormat="1" ht="69" customHeight="1" x14ac:dyDescent="0.25">
      <c r="C75" s="464"/>
      <c r="E75" s="503"/>
      <c r="H75" s="501"/>
      <c r="I75" s="202"/>
      <c r="N75" s="464"/>
      <c r="O75" s="464"/>
      <c r="P75" s="395"/>
      <c r="T75" s="146"/>
      <c r="X75" s="147"/>
      <c r="Y75" s="366"/>
      <c r="AA75" s="362"/>
      <c r="AB75" s="365"/>
      <c r="AF75" s="470"/>
      <c r="BG75" s="470"/>
    </row>
    <row r="76" spans="3:59" s="466" customFormat="1" ht="69" customHeight="1" x14ac:dyDescent="0.2">
      <c r="C76" s="464"/>
      <c r="E76" s="503"/>
      <c r="H76" s="258"/>
      <c r="I76" s="386"/>
      <c r="J76" s="199"/>
      <c r="K76" s="17"/>
      <c r="L76" s="17"/>
      <c r="N76" s="464"/>
      <c r="O76" s="464"/>
      <c r="P76" s="464"/>
      <c r="T76" s="146"/>
      <c r="U76" s="17"/>
      <c r="V76" s="393"/>
      <c r="W76" s="393"/>
      <c r="X76" s="147"/>
      <c r="Y76" s="366"/>
      <c r="AA76" s="362"/>
      <c r="AB76" s="365"/>
      <c r="AF76" s="470"/>
      <c r="BG76" s="470"/>
    </row>
    <row r="77" spans="3:59" s="466" customFormat="1" ht="69" customHeight="1" x14ac:dyDescent="0.25">
      <c r="C77" s="464"/>
      <c r="E77" s="503"/>
      <c r="H77" s="258"/>
      <c r="I77" s="370"/>
      <c r="J77" s="396"/>
      <c r="N77" s="464"/>
      <c r="O77" s="464"/>
      <c r="P77" s="464"/>
      <c r="T77" s="146"/>
      <c r="X77" s="147"/>
      <c r="AA77" s="362"/>
      <c r="AB77" s="365"/>
      <c r="AF77" s="470"/>
      <c r="BG77" s="470"/>
    </row>
    <row r="78" spans="3:59" s="466" customFormat="1" ht="69" customHeight="1" x14ac:dyDescent="0.2">
      <c r="C78" s="464"/>
      <c r="E78" s="503"/>
      <c r="H78" s="258"/>
      <c r="I78" s="397"/>
      <c r="J78" s="199"/>
      <c r="K78" s="17"/>
      <c r="L78" s="17"/>
      <c r="N78" s="464"/>
      <c r="O78" s="464"/>
      <c r="P78" s="464"/>
      <c r="T78" s="146"/>
      <c r="U78" s="17"/>
      <c r="V78" s="393"/>
      <c r="W78" s="393"/>
      <c r="X78" s="147"/>
      <c r="Y78" s="361"/>
      <c r="AA78" s="362"/>
      <c r="AB78" s="365"/>
      <c r="AF78" s="470"/>
      <c r="BG78" s="470"/>
    </row>
    <row r="79" spans="3:59" s="466" customFormat="1" ht="69" customHeight="1" x14ac:dyDescent="0.2">
      <c r="C79" s="464"/>
      <c r="E79" s="503"/>
      <c r="H79" s="258"/>
      <c r="I79" s="386"/>
      <c r="J79" s="398"/>
      <c r="K79" s="398"/>
      <c r="N79" s="464"/>
      <c r="O79" s="464"/>
      <c r="P79" s="464"/>
      <c r="T79" s="146"/>
      <c r="X79" s="147"/>
      <c r="AA79" s="362"/>
      <c r="AB79" s="365"/>
      <c r="AF79" s="470"/>
      <c r="BG79" s="470"/>
    </row>
    <row r="80" spans="3:59" s="466" customFormat="1" ht="69" customHeight="1" x14ac:dyDescent="0.2">
      <c r="C80" s="464"/>
      <c r="E80" s="511"/>
      <c r="H80" s="258"/>
      <c r="I80" s="399"/>
      <c r="K80" s="503"/>
      <c r="M80" s="400"/>
      <c r="N80" s="464"/>
      <c r="O80" s="464"/>
      <c r="P80" s="464"/>
      <c r="T80" s="146"/>
      <c r="V80" s="382"/>
      <c r="W80" s="382"/>
      <c r="X80" s="147"/>
      <c r="Y80" s="196"/>
      <c r="AA80" s="362"/>
      <c r="AB80" s="365"/>
      <c r="AF80" s="470"/>
      <c r="BG80" s="470"/>
    </row>
    <row r="81" spans="3:59" s="466" customFormat="1" ht="69" customHeight="1" x14ac:dyDescent="0.25">
      <c r="C81" s="464"/>
      <c r="E81" s="511"/>
      <c r="H81" s="258"/>
      <c r="I81" s="401"/>
      <c r="K81" s="503"/>
      <c r="M81" s="400"/>
      <c r="N81" s="464"/>
      <c r="O81" s="464"/>
      <c r="P81" s="464"/>
      <c r="T81" s="146"/>
      <c r="V81" s="382"/>
      <c r="W81" s="382"/>
      <c r="X81" s="147"/>
      <c r="Y81" s="196"/>
      <c r="AA81" s="362"/>
      <c r="AB81" s="365"/>
      <c r="AF81" s="470"/>
      <c r="BG81" s="470"/>
    </row>
    <row r="82" spans="3:59" s="466" customFormat="1" ht="69" customHeight="1" x14ac:dyDescent="0.25">
      <c r="C82" s="464"/>
      <c r="E82" s="511"/>
      <c r="H82" s="258"/>
      <c r="I82" s="401"/>
      <c r="K82" s="380"/>
      <c r="M82" s="400"/>
      <c r="N82" s="464"/>
      <c r="O82" s="464"/>
      <c r="P82" s="395"/>
      <c r="T82" s="146"/>
      <c r="V82" s="382"/>
      <c r="W82" s="382"/>
      <c r="X82" s="147"/>
      <c r="Y82" s="196"/>
      <c r="AA82" s="362"/>
      <c r="AB82" s="365"/>
      <c r="AF82" s="470"/>
      <c r="BG82" s="470"/>
    </row>
    <row r="83" spans="3:59" s="466" customFormat="1" ht="69" customHeight="1" x14ac:dyDescent="0.2">
      <c r="C83" s="464"/>
      <c r="E83" s="511"/>
      <c r="H83" s="258"/>
      <c r="I83" s="402"/>
      <c r="M83" s="400"/>
      <c r="N83" s="464"/>
      <c r="O83" s="464"/>
      <c r="P83" s="464"/>
      <c r="T83" s="146"/>
      <c r="V83" s="382"/>
      <c r="W83" s="382"/>
      <c r="X83" s="147"/>
      <c r="Y83" s="372"/>
      <c r="AA83" s="362"/>
      <c r="AB83" s="365"/>
      <c r="AF83" s="470"/>
      <c r="BG83" s="470"/>
    </row>
    <row r="84" spans="3:59" s="466" customFormat="1" ht="69" customHeight="1" x14ac:dyDescent="0.2">
      <c r="C84" s="464"/>
      <c r="E84" s="511"/>
      <c r="H84" s="258"/>
      <c r="I84" s="402"/>
      <c r="M84" s="400"/>
      <c r="N84" s="464"/>
      <c r="O84" s="464"/>
      <c r="P84" s="464"/>
      <c r="T84" s="146"/>
      <c r="V84" s="382"/>
      <c r="W84" s="382"/>
      <c r="X84" s="147"/>
      <c r="Y84" s="372"/>
      <c r="AA84" s="362"/>
      <c r="AB84" s="365"/>
      <c r="AF84" s="470"/>
      <c r="BG84" s="470"/>
    </row>
    <row r="85" spans="3:59" s="466" customFormat="1" ht="69" customHeight="1" x14ac:dyDescent="0.25">
      <c r="C85" s="464"/>
      <c r="E85" s="511"/>
      <c r="H85" s="258"/>
      <c r="I85" s="401"/>
      <c r="M85" s="400"/>
      <c r="N85" s="464"/>
      <c r="O85" s="464"/>
      <c r="P85" s="394"/>
      <c r="T85" s="146"/>
      <c r="V85" s="382"/>
      <c r="W85" s="382"/>
      <c r="X85" s="147"/>
      <c r="Y85" s="196"/>
      <c r="AA85" s="362"/>
      <c r="AB85" s="365"/>
      <c r="AF85" s="470"/>
      <c r="BG85" s="470"/>
    </row>
    <row r="86" spans="3:59" s="466" customFormat="1" ht="69" customHeight="1" x14ac:dyDescent="0.25">
      <c r="C86" s="464"/>
      <c r="E86" s="511"/>
      <c r="H86" s="258"/>
      <c r="I86" s="401"/>
      <c r="M86" s="400"/>
      <c r="N86" s="464"/>
      <c r="O86" s="464"/>
      <c r="P86" s="394"/>
      <c r="T86" s="146"/>
      <c r="V86" s="382"/>
      <c r="W86" s="382"/>
      <c r="X86" s="147"/>
      <c r="Y86" s="196"/>
      <c r="AA86" s="362"/>
      <c r="AB86" s="365"/>
      <c r="AF86" s="470"/>
      <c r="BG86" s="470"/>
    </row>
    <row r="87" spans="3:59" s="466" customFormat="1" ht="69" customHeight="1" x14ac:dyDescent="0.25">
      <c r="C87" s="464"/>
      <c r="E87" s="511"/>
      <c r="H87" s="258"/>
      <c r="I87" s="401"/>
      <c r="J87" s="199"/>
      <c r="K87" s="464"/>
      <c r="L87" s="380"/>
      <c r="M87" s="400"/>
      <c r="N87" s="464"/>
      <c r="O87" s="464"/>
      <c r="P87" s="258"/>
      <c r="S87" s="464"/>
      <c r="T87" s="146"/>
      <c r="V87" s="393"/>
      <c r="W87" s="393"/>
      <c r="X87" s="147"/>
      <c r="Y87" s="196"/>
      <c r="AA87" s="362"/>
      <c r="AB87" s="365"/>
      <c r="AF87" s="470"/>
      <c r="BG87" s="470"/>
    </row>
    <row r="88" spans="3:59" s="466" customFormat="1" ht="69" customHeight="1" x14ac:dyDescent="0.2">
      <c r="C88" s="464"/>
      <c r="E88" s="511"/>
      <c r="H88" s="258"/>
      <c r="I88" s="403"/>
      <c r="J88" s="395"/>
      <c r="K88" s="395"/>
      <c r="L88" s="395"/>
      <c r="M88" s="258"/>
      <c r="N88" s="464"/>
      <c r="O88" s="464"/>
      <c r="P88" s="464"/>
      <c r="T88" s="146"/>
      <c r="V88" s="393"/>
      <c r="W88" s="393"/>
      <c r="X88" s="147"/>
      <c r="Y88" s="372"/>
      <c r="AA88" s="362"/>
      <c r="AB88" s="365"/>
      <c r="AF88" s="470"/>
      <c r="BG88" s="470"/>
    </row>
    <row r="89" spans="3:59" s="466" customFormat="1" ht="69" customHeight="1" x14ac:dyDescent="0.25">
      <c r="C89" s="464"/>
      <c r="E89" s="511"/>
      <c r="H89" s="258"/>
      <c r="I89" s="376"/>
      <c r="J89" s="199"/>
      <c r="K89" s="258"/>
      <c r="L89" s="258"/>
      <c r="M89" s="258"/>
      <c r="N89" s="464"/>
      <c r="O89" s="464"/>
      <c r="P89" s="258"/>
      <c r="S89" s="258"/>
      <c r="T89" s="146"/>
      <c r="V89" s="393"/>
      <c r="W89" s="393"/>
      <c r="X89" s="147"/>
      <c r="Y89" s="196"/>
      <c r="AA89" s="362"/>
      <c r="AB89" s="365"/>
      <c r="AF89" s="470"/>
      <c r="BG89" s="470"/>
    </row>
    <row r="90" spans="3:59" s="466" customFormat="1" ht="69" customHeight="1" x14ac:dyDescent="0.25">
      <c r="C90" s="464"/>
      <c r="E90" s="511"/>
      <c r="H90" s="258"/>
      <c r="I90" s="376"/>
      <c r="J90" s="199"/>
      <c r="K90" s="258"/>
      <c r="L90" s="258"/>
      <c r="M90" s="258"/>
      <c r="N90" s="464"/>
      <c r="O90" s="464"/>
      <c r="P90" s="258"/>
      <c r="S90" s="258"/>
      <c r="T90" s="146"/>
      <c r="V90" s="393"/>
      <c r="W90" s="393"/>
      <c r="X90" s="147"/>
      <c r="Y90" s="258"/>
      <c r="AA90" s="362"/>
      <c r="AB90" s="365"/>
      <c r="AF90" s="470"/>
      <c r="BG90" s="470"/>
    </row>
    <row r="91" spans="3:59" s="466" customFormat="1" ht="69" customHeight="1" x14ac:dyDescent="0.25">
      <c r="C91" s="464"/>
      <c r="E91" s="511"/>
      <c r="H91" s="258"/>
      <c r="I91" s="376"/>
      <c r="J91" s="199"/>
      <c r="K91" s="258"/>
      <c r="L91" s="258"/>
      <c r="M91" s="258"/>
      <c r="N91" s="464"/>
      <c r="O91" s="464"/>
      <c r="P91" s="258"/>
      <c r="S91" s="258"/>
      <c r="T91" s="146"/>
      <c r="V91" s="393"/>
      <c r="W91" s="393"/>
      <c r="X91" s="147"/>
      <c r="Y91" s="27"/>
      <c r="AA91" s="362"/>
      <c r="AB91" s="365"/>
      <c r="AF91" s="470"/>
      <c r="BG91" s="470"/>
    </row>
    <row r="92" spans="3:59" s="466" customFormat="1" ht="69" customHeight="1" x14ac:dyDescent="0.25">
      <c r="C92" s="464"/>
      <c r="E92" s="511"/>
      <c r="H92" s="258"/>
      <c r="I92" s="376"/>
      <c r="J92" s="199"/>
      <c r="K92" s="258"/>
      <c r="L92" s="258"/>
      <c r="M92" s="258"/>
      <c r="N92" s="464"/>
      <c r="O92" s="464"/>
      <c r="P92" s="258"/>
      <c r="S92" s="258"/>
      <c r="T92" s="146"/>
      <c r="V92" s="393"/>
      <c r="W92" s="393"/>
      <c r="X92" s="147"/>
      <c r="Y92" s="27"/>
      <c r="AA92" s="362"/>
      <c r="AB92" s="365"/>
      <c r="AF92" s="470"/>
      <c r="BG92" s="470"/>
    </row>
    <row r="93" spans="3:59" s="466" customFormat="1" ht="69" customHeight="1" x14ac:dyDescent="0.25">
      <c r="C93" s="464"/>
      <c r="E93" s="511"/>
      <c r="H93" s="258"/>
      <c r="I93" s="376"/>
      <c r="J93" s="199"/>
      <c r="K93" s="258"/>
      <c r="L93" s="258"/>
      <c r="M93" s="258"/>
      <c r="N93" s="464"/>
      <c r="O93" s="464"/>
      <c r="P93" s="258"/>
      <c r="S93" s="258"/>
      <c r="T93" s="146"/>
      <c r="V93" s="393"/>
      <c r="W93" s="393"/>
      <c r="X93" s="147"/>
      <c r="Y93" s="27"/>
      <c r="AA93" s="362"/>
      <c r="AB93" s="365"/>
      <c r="AF93" s="470"/>
      <c r="BG93" s="470"/>
    </row>
    <row r="94" spans="3:59" s="466" customFormat="1" ht="69" customHeight="1" x14ac:dyDescent="0.25">
      <c r="C94" s="464"/>
      <c r="E94" s="511"/>
      <c r="H94" s="258"/>
      <c r="I94" s="376"/>
      <c r="J94" s="199"/>
      <c r="K94" s="258"/>
      <c r="L94" s="258"/>
      <c r="M94" s="258"/>
      <c r="N94" s="464"/>
      <c r="O94" s="464"/>
      <c r="P94" s="258"/>
      <c r="S94" s="258"/>
      <c r="T94" s="146"/>
      <c r="V94" s="393"/>
      <c r="W94" s="393"/>
      <c r="X94" s="147"/>
      <c r="Y94" s="258"/>
      <c r="AA94" s="362"/>
      <c r="AB94" s="365"/>
      <c r="AF94" s="470"/>
      <c r="BG94" s="470"/>
    </row>
    <row r="95" spans="3:59" s="466" customFormat="1" ht="69" customHeight="1" x14ac:dyDescent="0.25">
      <c r="C95" s="464"/>
      <c r="E95" s="503"/>
      <c r="H95" s="501"/>
      <c r="I95" s="388"/>
      <c r="J95" s="199"/>
      <c r="N95" s="464"/>
      <c r="O95" s="464"/>
      <c r="P95" s="464"/>
      <c r="T95" s="146"/>
      <c r="X95" s="147"/>
      <c r="Y95" s="258"/>
      <c r="AA95" s="362"/>
      <c r="AB95" s="365"/>
      <c r="AF95" s="470"/>
      <c r="BG95" s="470"/>
    </row>
    <row r="96" spans="3:59" s="466" customFormat="1" ht="69" customHeight="1" x14ac:dyDescent="0.25">
      <c r="C96" s="464"/>
      <c r="E96" s="503"/>
      <c r="H96" s="501"/>
      <c r="I96" s="504"/>
      <c r="N96" s="464"/>
      <c r="O96" s="464"/>
      <c r="P96" s="464"/>
      <c r="T96" s="146"/>
      <c r="X96" s="147"/>
      <c r="AA96" s="362"/>
      <c r="AB96" s="365"/>
      <c r="AF96" s="470"/>
      <c r="BG96" s="470"/>
    </row>
    <row r="97" spans="3:59" s="466" customFormat="1" ht="69" customHeight="1" x14ac:dyDescent="0.25">
      <c r="C97" s="464"/>
      <c r="E97" s="503"/>
      <c r="H97" s="501"/>
      <c r="I97" s="388"/>
      <c r="J97" s="199"/>
      <c r="K97" s="258"/>
      <c r="L97" s="258"/>
      <c r="M97" s="258"/>
      <c r="N97" s="464"/>
      <c r="O97" s="464"/>
      <c r="P97" s="258"/>
      <c r="S97" s="258"/>
      <c r="T97" s="146"/>
      <c r="V97" s="393"/>
      <c r="W97" s="393"/>
      <c r="X97" s="147"/>
      <c r="Y97" s="258"/>
      <c r="AA97" s="362"/>
      <c r="AB97" s="365"/>
      <c r="AF97" s="470"/>
      <c r="BG97" s="470"/>
    </row>
    <row r="98" spans="3:59" s="466" customFormat="1" ht="69" customHeight="1" x14ac:dyDescent="0.25">
      <c r="C98" s="464"/>
      <c r="E98" s="503"/>
      <c r="H98" s="501"/>
      <c r="I98" s="388"/>
      <c r="J98" s="199"/>
      <c r="K98" s="258"/>
      <c r="L98" s="258"/>
      <c r="M98" s="409"/>
      <c r="N98" s="464"/>
      <c r="O98" s="464"/>
      <c r="P98" s="258"/>
      <c r="S98" s="258"/>
      <c r="T98" s="146"/>
      <c r="V98" s="393"/>
      <c r="W98" s="393"/>
      <c r="X98" s="147"/>
      <c r="Y98" s="258"/>
      <c r="AA98" s="362"/>
      <c r="AB98" s="365"/>
      <c r="AF98" s="470"/>
      <c r="BG98" s="470"/>
    </row>
    <row r="99" spans="3:59" s="466" customFormat="1" ht="69" customHeight="1" x14ac:dyDescent="0.25">
      <c r="C99" s="464"/>
      <c r="E99" s="503"/>
      <c r="H99" s="501"/>
      <c r="I99" s="388"/>
      <c r="J99" s="199"/>
      <c r="K99" s="258"/>
      <c r="L99" s="258"/>
      <c r="M99" s="409"/>
      <c r="N99" s="464"/>
      <c r="O99" s="464"/>
      <c r="P99" s="258"/>
      <c r="S99" s="258"/>
      <c r="T99" s="146"/>
      <c r="V99" s="393"/>
      <c r="W99" s="393"/>
      <c r="X99" s="147"/>
      <c r="Y99" s="258"/>
      <c r="AA99" s="362"/>
      <c r="AB99" s="365"/>
      <c r="AF99" s="470"/>
      <c r="BG99" s="470"/>
    </row>
    <row r="100" spans="3:59" s="466" customFormat="1" ht="69" customHeight="1" x14ac:dyDescent="0.25">
      <c r="C100" s="464"/>
      <c r="E100" s="503"/>
      <c r="H100" s="258"/>
      <c r="I100" s="366"/>
      <c r="J100" s="199"/>
      <c r="K100" s="258"/>
      <c r="L100" s="258"/>
      <c r="M100" s="409"/>
      <c r="N100" s="464"/>
      <c r="O100" s="464"/>
      <c r="P100" s="464"/>
      <c r="S100" s="258"/>
      <c r="T100" s="146"/>
      <c r="V100" s="393"/>
      <c r="W100" s="393"/>
      <c r="X100" s="147"/>
      <c r="Y100" s="258"/>
      <c r="AA100" s="362"/>
      <c r="AB100" s="365"/>
      <c r="AF100" s="470"/>
      <c r="BG100" s="470"/>
    </row>
    <row r="101" spans="3:59" s="466" customFormat="1" ht="69" customHeight="1" x14ac:dyDescent="0.25">
      <c r="C101" s="464"/>
      <c r="E101" s="503"/>
      <c r="H101" s="258"/>
      <c r="I101" s="366"/>
      <c r="J101" s="199"/>
      <c r="K101" s="258"/>
      <c r="L101" s="258"/>
      <c r="M101" s="409"/>
      <c r="N101" s="464"/>
      <c r="O101" s="464"/>
      <c r="P101" s="464"/>
      <c r="S101" s="258"/>
      <c r="T101" s="146"/>
      <c r="V101" s="393"/>
      <c r="W101" s="393"/>
      <c r="X101" s="147"/>
      <c r="Y101" s="258"/>
      <c r="AA101" s="362"/>
      <c r="AB101" s="365"/>
      <c r="AF101" s="470"/>
      <c r="BG101" s="470"/>
    </row>
    <row r="102" spans="3:59" s="466" customFormat="1" ht="69" customHeight="1" x14ac:dyDescent="0.25">
      <c r="C102" s="464"/>
      <c r="E102" s="503"/>
      <c r="H102" s="258"/>
      <c r="I102" s="364"/>
      <c r="J102" s="199"/>
      <c r="K102" s="258"/>
      <c r="L102" s="464"/>
      <c r="M102" s="409"/>
      <c r="N102" s="464"/>
      <c r="O102" s="464"/>
      <c r="P102" s="464"/>
      <c r="S102" s="258"/>
      <c r="T102" s="146"/>
      <c r="U102" s="258"/>
      <c r="V102" s="393"/>
      <c r="W102" s="393"/>
      <c r="X102" s="147"/>
      <c r="Y102" s="258"/>
      <c r="AA102" s="362"/>
      <c r="AB102" s="365"/>
      <c r="AF102" s="470"/>
      <c r="BG102" s="470"/>
    </row>
    <row r="103" spans="3:59" s="466" customFormat="1" ht="69" customHeight="1" x14ac:dyDescent="0.25">
      <c r="C103" s="464"/>
      <c r="E103" s="503"/>
      <c r="H103" s="258"/>
      <c r="I103" s="364"/>
      <c r="J103" s="199"/>
      <c r="K103" s="258"/>
      <c r="L103" s="464"/>
      <c r="M103" s="409"/>
      <c r="N103" s="464"/>
      <c r="O103" s="464"/>
      <c r="P103" s="464"/>
      <c r="S103" s="258"/>
      <c r="T103" s="146"/>
      <c r="U103" s="258"/>
      <c r="V103" s="393"/>
      <c r="W103" s="393"/>
      <c r="X103" s="147"/>
      <c r="Y103" s="258"/>
      <c r="AA103" s="362"/>
      <c r="AB103" s="365"/>
      <c r="AF103" s="470"/>
      <c r="BG103" s="470"/>
    </row>
    <row r="104" spans="3:59" s="466" customFormat="1" ht="69" customHeight="1" x14ac:dyDescent="0.25">
      <c r="C104" s="464"/>
      <c r="E104" s="503"/>
      <c r="H104" s="258"/>
      <c r="I104" s="364"/>
      <c r="J104" s="199"/>
      <c r="K104" s="258"/>
      <c r="L104" s="464"/>
      <c r="M104" s="409"/>
      <c r="N104" s="464"/>
      <c r="O104" s="464"/>
      <c r="P104" s="464"/>
      <c r="S104" s="258"/>
      <c r="T104" s="146"/>
      <c r="U104" s="258"/>
      <c r="V104" s="393"/>
      <c r="W104" s="393"/>
      <c r="X104" s="147"/>
      <c r="Y104" s="258"/>
      <c r="AA104" s="362"/>
      <c r="AB104" s="365"/>
      <c r="AF104" s="470"/>
      <c r="BG104" s="470"/>
    </row>
    <row r="105" spans="3:59" s="466" customFormat="1" ht="69" customHeight="1" x14ac:dyDescent="0.25">
      <c r="C105" s="464"/>
      <c r="E105" s="503"/>
      <c r="H105" s="258"/>
      <c r="I105" s="364"/>
      <c r="J105" s="199"/>
      <c r="K105" s="258"/>
      <c r="L105" s="464"/>
      <c r="M105" s="409"/>
      <c r="N105" s="464"/>
      <c r="O105" s="464"/>
      <c r="P105" s="464"/>
      <c r="S105" s="258"/>
      <c r="T105" s="146"/>
      <c r="U105" s="258"/>
      <c r="V105" s="393"/>
      <c r="W105" s="393"/>
      <c r="X105" s="147"/>
      <c r="Y105" s="258"/>
      <c r="AA105" s="362"/>
      <c r="AB105" s="365"/>
      <c r="AF105" s="470"/>
      <c r="BG105" s="470"/>
    </row>
    <row r="106" spans="3:59" s="466" customFormat="1" ht="69" customHeight="1" x14ac:dyDescent="0.25">
      <c r="C106" s="464"/>
      <c r="E106" s="503"/>
      <c r="H106" s="258"/>
      <c r="I106" s="364"/>
      <c r="J106" s="199"/>
      <c r="K106" s="199"/>
      <c r="L106" s="258"/>
      <c r="M106" s="505"/>
      <c r="N106" s="464"/>
      <c r="O106" s="464"/>
      <c r="P106" s="464"/>
      <c r="S106" s="199"/>
      <c r="T106" s="146"/>
      <c r="V106" s="393"/>
      <c r="W106" s="393"/>
      <c r="X106" s="147"/>
      <c r="Y106" s="258"/>
      <c r="Z106" s="365"/>
      <c r="AA106" s="362"/>
      <c r="AB106" s="365"/>
      <c r="AF106" s="470"/>
      <c r="BG106" s="470"/>
    </row>
    <row r="107" spans="3:59" s="466" customFormat="1" ht="69" customHeight="1" x14ac:dyDescent="0.25">
      <c r="C107" s="464"/>
      <c r="E107" s="503"/>
      <c r="H107" s="258"/>
      <c r="I107" s="364"/>
      <c r="J107" s="199"/>
      <c r="K107" s="199"/>
      <c r="L107" s="199"/>
      <c r="M107" s="409"/>
      <c r="N107" s="464"/>
      <c r="O107" s="464"/>
      <c r="P107" s="464"/>
      <c r="S107" s="199"/>
      <c r="T107" s="146"/>
      <c r="V107" s="393"/>
      <c r="W107" s="393"/>
      <c r="X107" s="147"/>
      <c r="Y107" s="258"/>
      <c r="AA107" s="362"/>
      <c r="AB107" s="365"/>
      <c r="AF107" s="470"/>
      <c r="BG107" s="470"/>
    </row>
    <row r="108" spans="3:59" s="466" customFormat="1" ht="69" customHeight="1" x14ac:dyDescent="0.25">
      <c r="C108" s="464"/>
      <c r="E108" s="510"/>
      <c r="H108" s="501"/>
      <c r="I108" s="202"/>
      <c r="N108" s="464"/>
      <c r="O108" s="464"/>
      <c r="P108" s="464"/>
      <c r="T108" s="146"/>
      <c r="X108" s="147"/>
      <c r="AA108" s="362"/>
      <c r="AB108" s="365"/>
      <c r="AF108" s="470"/>
      <c r="BG108" s="470"/>
    </row>
    <row r="109" spans="3:59" s="466" customFormat="1" ht="69" customHeight="1" x14ac:dyDescent="0.25">
      <c r="C109" s="464"/>
      <c r="E109" s="510"/>
      <c r="H109" s="501"/>
      <c r="I109" s="202"/>
      <c r="N109" s="464"/>
      <c r="O109" s="464"/>
      <c r="P109" s="464"/>
      <c r="T109" s="146"/>
      <c r="X109" s="147"/>
      <c r="AA109" s="362"/>
      <c r="AB109" s="365"/>
      <c r="AF109" s="470"/>
      <c r="BG109" s="470"/>
    </row>
    <row r="110" spans="3:59" s="466" customFormat="1" ht="69" customHeight="1" x14ac:dyDescent="0.25">
      <c r="C110" s="464"/>
      <c r="E110" s="510"/>
      <c r="H110" s="501"/>
      <c r="I110" s="202"/>
      <c r="N110" s="464"/>
      <c r="O110" s="464"/>
      <c r="P110" s="464"/>
      <c r="T110" s="146"/>
      <c r="X110" s="147"/>
      <c r="AA110" s="362"/>
      <c r="AB110" s="365"/>
      <c r="AF110" s="470"/>
      <c r="BG110" s="470"/>
    </row>
    <row r="111" spans="3:59" s="466" customFormat="1" ht="69" customHeight="1" x14ac:dyDescent="0.25">
      <c r="C111" s="464"/>
      <c r="E111" s="510"/>
      <c r="H111" s="501"/>
      <c r="I111" s="202"/>
      <c r="N111" s="464"/>
      <c r="O111" s="464"/>
      <c r="P111" s="464"/>
      <c r="T111" s="146"/>
      <c r="X111" s="147"/>
      <c r="AA111" s="362"/>
      <c r="AB111" s="365"/>
      <c r="AF111" s="470"/>
      <c r="BG111" s="470"/>
    </row>
    <row r="112" spans="3:59" s="466" customFormat="1" ht="69" customHeight="1" x14ac:dyDescent="0.25">
      <c r="C112" s="464"/>
      <c r="E112" s="510"/>
      <c r="H112" s="501"/>
      <c r="I112" s="202"/>
      <c r="N112" s="464"/>
      <c r="O112" s="464"/>
      <c r="P112" s="464"/>
      <c r="T112" s="146"/>
      <c r="X112" s="147"/>
      <c r="AA112" s="362"/>
      <c r="AB112" s="365"/>
      <c r="AF112" s="470"/>
      <c r="BG112" s="470"/>
    </row>
    <row r="113" spans="3:59" s="466" customFormat="1" ht="69" customHeight="1" x14ac:dyDescent="0.25">
      <c r="C113" s="464"/>
      <c r="E113" s="503"/>
      <c r="H113" s="258"/>
      <c r="I113" s="202"/>
      <c r="J113" s="27"/>
      <c r="K113" s="27"/>
      <c r="L113" s="27"/>
      <c r="N113" s="464"/>
      <c r="O113" s="464"/>
      <c r="P113" s="160"/>
      <c r="S113" s="27"/>
      <c r="T113" s="146"/>
      <c r="V113" s="404"/>
      <c r="W113" s="18"/>
      <c r="X113" s="147"/>
      <c r="Y113" s="361"/>
      <c r="AA113" s="362"/>
      <c r="AB113" s="365"/>
      <c r="AF113" s="470"/>
      <c r="BG113" s="470"/>
    </row>
    <row r="114" spans="3:59" s="466" customFormat="1" ht="69" customHeight="1" x14ac:dyDescent="0.25">
      <c r="C114" s="464"/>
      <c r="E114" s="503"/>
      <c r="H114" s="258"/>
      <c r="I114" s="202"/>
      <c r="K114" s="27"/>
      <c r="N114" s="464"/>
      <c r="O114" s="464"/>
      <c r="P114" s="160"/>
      <c r="S114" s="27"/>
      <c r="T114" s="146"/>
      <c r="V114" s="18"/>
      <c r="W114" s="404"/>
      <c r="X114" s="147"/>
      <c r="Y114" s="361"/>
      <c r="AA114" s="362"/>
      <c r="AB114" s="365"/>
      <c r="AF114" s="470"/>
      <c r="BG114" s="470"/>
    </row>
    <row r="115" spans="3:59" s="466" customFormat="1" ht="69" customHeight="1" x14ac:dyDescent="0.25">
      <c r="C115" s="464"/>
      <c r="E115" s="503"/>
      <c r="H115" s="258"/>
      <c r="I115" s="202"/>
      <c r="K115" s="27"/>
      <c r="N115" s="464"/>
      <c r="O115" s="464"/>
      <c r="P115" s="160"/>
      <c r="S115" s="27"/>
      <c r="T115" s="146"/>
      <c r="V115" s="404"/>
      <c r="W115" s="404"/>
      <c r="X115" s="147"/>
      <c r="Y115" s="361"/>
      <c r="AA115" s="362"/>
      <c r="AB115" s="365"/>
      <c r="AF115" s="470"/>
      <c r="BG115" s="470"/>
    </row>
    <row r="116" spans="3:59" s="466" customFormat="1" ht="69" customHeight="1" x14ac:dyDescent="0.25">
      <c r="C116" s="464"/>
      <c r="E116" s="511"/>
      <c r="G116" s="636"/>
      <c r="H116" s="501"/>
      <c r="I116" s="361"/>
      <c r="J116" s="366"/>
      <c r="K116" s="366"/>
      <c r="N116" s="464"/>
      <c r="O116" s="464"/>
      <c r="P116" s="258"/>
      <c r="T116" s="146"/>
      <c r="V116" s="405"/>
      <c r="W116" s="368"/>
      <c r="X116" s="147"/>
      <c r="Y116" s="361"/>
      <c r="AA116" s="362"/>
      <c r="AB116" s="365"/>
      <c r="AF116" s="470"/>
      <c r="BG116" s="470"/>
    </row>
    <row r="117" spans="3:59" s="466" customFormat="1" ht="69" customHeight="1" x14ac:dyDescent="0.25">
      <c r="C117" s="464"/>
      <c r="E117" s="511"/>
      <c r="G117" s="636"/>
      <c r="H117" s="501"/>
      <c r="I117" s="406"/>
      <c r="J117" s="406"/>
      <c r="K117" s="407"/>
      <c r="N117" s="464"/>
      <c r="O117" s="464"/>
      <c r="P117" s="258"/>
      <c r="T117" s="146"/>
      <c r="V117" s="405"/>
      <c r="W117" s="368"/>
      <c r="X117" s="147"/>
      <c r="Y117" s="361"/>
      <c r="AA117" s="362"/>
      <c r="AB117" s="365"/>
      <c r="AF117" s="470"/>
      <c r="BG117" s="470"/>
    </row>
    <row r="118" spans="3:59" s="466" customFormat="1" ht="69" customHeight="1" x14ac:dyDescent="0.25">
      <c r="C118" s="464"/>
      <c r="E118" s="511"/>
      <c r="G118" s="636"/>
      <c r="H118" s="501"/>
      <c r="I118" s="406"/>
      <c r="J118" s="406"/>
      <c r="K118" s="407"/>
      <c r="N118" s="464"/>
      <c r="O118" s="464"/>
      <c r="P118" s="258"/>
      <c r="T118" s="146"/>
      <c r="V118" s="405"/>
      <c r="W118" s="368"/>
      <c r="X118" s="147"/>
      <c r="Y118" s="361"/>
      <c r="AA118" s="362"/>
      <c r="AB118" s="365"/>
      <c r="AF118" s="470"/>
      <c r="BG118" s="470"/>
    </row>
    <row r="119" spans="3:59" s="466" customFormat="1" ht="69" customHeight="1" x14ac:dyDescent="0.25">
      <c r="C119" s="464"/>
      <c r="E119" s="511"/>
      <c r="G119" s="636"/>
      <c r="H119" s="501"/>
      <c r="I119" s="379"/>
      <c r="J119" s="408"/>
      <c r="K119" s="366"/>
      <c r="N119" s="464"/>
      <c r="O119" s="464"/>
      <c r="P119" s="409"/>
      <c r="T119" s="146"/>
      <c r="V119" s="363"/>
      <c r="W119" s="364"/>
      <c r="X119" s="147"/>
      <c r="Y119" s="361"/>
      <c r="AA119" s="362"/>
      <c r="AB119" s="365"/>
      <c r="AF119" s="470"/>
      <c r="BG119" s="470"/>
    </row>
    <row r="120" spans="3:59" s="466" customFormat="1" ht="69" customHeight="1" x14ac:dyDescent="0.25">
      <c r="C120" s="464"/>
      <c r="E120" s="511"/>
      <c r="G120" s="636"/>
      <c r="H120" s="501"/>
      <c r="I120" s="379"/>
      <c r="J120" s="385"/>
      <c r="K120" s="385"/>
      <c r="N120" s="464"/>
      <c r="O120" s="464"/>
      <c r="P120" s="258"/>
      <c r="T120" s="146"/>
      <c r="V120" s="405"/>
      <c r="W120" s="368"/>
      <c r="X120" s="147"/>
      <c r="Y120" s="361"/>
      <c r="AA120" s="362"/>
      <c r="AB120" s="365"/>
      <c r="AF120" s="470"/>
      <c r="BG120" s="470"/>
    </row>
    <row r="121" spans="3:59" s="466" customFormat="1" ht="69" customHeight="1" x14ac:dyDescent="0.25">
      <c r="C121" s="464"/>
      <c r="E121" s="511"/>
      <c r="G121" s="636"/>
      <c r="H121" s="501"/>
      <c r="I121" s="379"/>
      <c r="J121" s="385"/>
      <c r="K121" s="366"/>
      <c r="N121" s="464"/>
      <c r="O121" s="464"/>
      <c r="P121" s="258"/>
      <c r="T121" s="146"/>
      <c r="V121" s="405"/>
      <c r="W121" s="368"/>
      <c r="X121" s="147"/>
      <c r="Y121" s="361"/>
      <c r="AA121" s="362"/>
      <c r="AB121" s="365"/>
      <c r="AF121" s="470"/>
      <c r="BG121" s="470"/>
    </row>
    <row r="122" spans="3:59" s="466" customFormat="1" ht="69" customHeight="1" x14ac:dyDescent="0.25">
      <c r="C122" s="464"/>
      <c r="E122" s="511"/>
      <c r="G122" s="636"/>
      <c r="H122" s="501"/>
      <c r="I122" s="379"/>
      <c r="J122" s="376"/>
      <c r="K122" s="366"/>
      <c r="N122" s="464"/>
      <c r="O122" s="464"/>
      <c r="P122" s="258"/>
      <c r="T122" s="146"/>
      <c r="V122" s="405"/>
      <c r="W122" s="368"/>
      <c r="X122" s="147"/>
      <c r="Y122" s="361"/>
      <c r="AA122" s="362"/>
      <c r="AB122" s="365"/>
      <c r="AF122" s="470"/>
      <c r="BG122" s="470"/>
    </row>
    <row r="123" spans="3:59" s="466" customFormat="1" ht="69" customHeight="1" x14ac:dyDescent="0.25">
      <c r="C123" s="464"/>
      <c r="E123" s="511"/>
      <c r="G123" s="636"/>
      <c r="H123" s="501"/>
      <c r="I123" s="379"/>
      <c r="J123" s="385"/>
      <c r="K123" s="366"/>
      <c r="N123" s="464"/>
      <c r="O123" s="464"/>
      <c r="P123" s="258"/>
      <c r="T123" s="146"/>
      <c r="V123" s="405"/>
      <c r="W123" s="368"/>
      <c r="X123" s="147"/>
      <c r="Y123" s="361"/>
      <c r="AA123" s="362"/>
      <c r="AB123" s="365"/>
      <c r="AF123" s="470"/>
      <c r="BG123" s="470"/>
    </row>
    <row r="124" spans="3:59" s="466" customFormat="1" ht="69" customHeight="1" x14ac:dyDescent="0.2">
      <c r="C124" s="464"/>
      <c r="E124" s="511"/>
      <c r="H124" s="501"/>
      <c r="I124" s="410"/>
      <c r="J124" s="366"/>
      <c r="K124" s="366"/>
      <c r="N124" s="464"/>
      <c r="O124" s="464"/>
      <c r="P124" s="258"/>
      <c r="T124" s="146"/>
      <c r="V124" s="405"/>
      <c r="W124" s="411"/>
      <c r="X124" s="147"/>
      <c r="Y124" s="361"/>
      <c r="AA124" s="362"/>
      <c r="AB124" s="365"/>
      <c r="AF124" s="470"/>
      <c r="BG124" s="470"/>
    </row>
    <row r="125" spans="3:59" s="466" customFormat="1" ht="69" customHeight="1" x14ac:dyDescent="0.25">
      <c r="C125" s="464"/>
      <c r="E125" s="511"/>
      <c r="H125" s="501"/>
      <c r="I125" s="361"/>
      <c r="J125" s="366"/>
      <c r="K125" s="366"/>
      <c r="N125" s="464"/>
      <c r="O125" s="464"/>
      <c r="P125" s="258"/>
      <c r="T125" s="146"/>
      <c r="V125" s="405"/>
      <c r="W125" s="405"/>
      <c r="X125" s="147"/>
      <c r="Y125" s="361"/>
      <c r="AA125" s="362"/>
      <c r="AB125" s="365"/>
      <c r="AF125" s="470"/>
      <c r="BG125" s="470"/>
    </row>
    <row r="126" spans="3:59" s="466" customFormat="1" ht="69" customHeight="1" x14ac:dyDescent="0.25">
      <c r="C126" s="464"/>
      <c r="E126" s="511"/>
      <c r="H126" s="501"/>
      <c r="I126" s="361"/>
      <c r="J126" s="366"/>
      <c r="K126" s="366"/>
      <c r="N126" s="464"/>
      <c r="O126" s="464"/>
      <c r="P126" s="258"/>
      <c r="T126" s="146"/>
      <c r="V126" s="405"/>
      <c r="W126" s="411"/>
      <c r="X126" s="147"/>
      <c r="Y126" s="361"/>
      <c r="AA126" s="362"/>
      <c r="AB126" s="365"/>
      <c r="AF126" s="470"/>
      <c r="BG126" s="470"/>
    </row>
    <row r="127" spans="3:59" s="466" customFormat="1" ht="69" customHeight="1" x14ac:dyDescent="0.25">
      <c r="C127" s="464"/>
      <c r="E127" s="512"/>
      <c r="H127" s="258"/>
      <c r="I127" s="465"/>
      <c r="K127" s="15"/>
      <c r="N127" s="464"/>
      <c r="O127" s="464"/>
      <c r="P127" s="464"/>
      <c r="T127" s="146"/>
      <c r="X127" s="147"/>
      <c r="AA127" s="362"/>
      <c r="AB127" s="365"/>
      <c r="AF127" s="470"/>
      <c r="BG127" s="470"/>
    </row>
    <row r="128" spans="3:59" s="466" customFormat="1" ht="69" customHeight="1" x14ac:dyDescent="0.25">
      <c r="C128" s="464"/>
      <c r="E128" s="512"/>
      <c r="H128" s="258"/>
      <c r="I128" s="465"/>
      <c r="K128" s="15"/>
      <c r="N128" s="464"/>
      <c r="O128" s="464"/>
      <c r="P128" s="464"/>
      <c r="T128" s="146"/>
      <c r="X128" s="147"/>
      <c r="AA128" s="362"/>
      <c r="AB128" s="365"/>
      <c r="AF128" s="470"/>
      <c r="BG128" s="470"/>
    </row>
    <row r="129" spans="3:59" s="466" customFormat="1" ht="69" customHeight="1" x14ac:dyDescent="0.25">
      <c r="C129" s="464"/>
      <c r="E129" s="512"/>
      <c r="H129" s="258"/>
      <c r="I129" s="376"/>
      <c r="K129" s="15"/>
      <c r="N129" s="464"/>
      <c r="O129" s="464"/>
      <c r="P129" s="464"/>
      <c r="T129" s="146"/>
      <c r="X129" s="147"/>
      <c r="AA129" s="362"/>
      <c r="AB129" s="365"/>
      <c r="AF129" s="470"/>
      <c r="BG129" s="470"/>
    </row>
    <row r="130" spans="3:59" s="466" customFormat="1" ht="69" customHeight="1" x14ac:dyDescent="0.25">
      <c r="C130" s="464"/>
      <c r="E130" s="512"/>
      <c r="H130" s="258"/>
      <c r="I130" s="376"/>
      <c r="K130" s="15"/>
      <c r="N130" s="464"/>
      <c r="O130" s="464"/>
      <c r="P130" s="464"/>
      <c r="T130" s="146"/>
      <c r="X130" s="147"/>
      <c r="AA130" s="362"/>
      <c r="AB130" s="365"/>
      <c r="AF130" s="470"/>
      <c r="BG130" s="470"/>
    </row>
    <row r="131" spans="3:59" s="466" customFormat="1" ht="69" customHeight="1" x14ac:dyDescent="0.25">
      <c r="C131" s="464"/>
      <c r="E131" s="512"/>
      <c r="H131" s="258"/>
      <c r="I131" s="376"/>
      <c r="N131" s="464"/>
      <c r="O131" s="464"/>
      <c r="P131" s="464"/>
      <c r="T131" s="146"/>
      <c r="X131" s="147"/>
      <c r="AA131" s="362"/>
      <c r="AB131" s="365"/>
      <c r="AF131" s="470"/>
      <c r="BG131" s="470"/>
    </row>
    <row r="132" spans="3:59" s="466" customFormat="1" ht="69" customHeight="1" x14ac:dyDescent="0.25">
      <c r="C132" s="464"/>
      <c r="E132" s="512"/>
      <c r="H132" s="258"/>
      <c r="I132" s="379"/>
      <c r="N132" s="464"/>
      <c r="O132" s="464"/>
      <c r="P132" s="464"/>
      <c r="T132" s="146"/>
      <c r="X132" s="147"/>
      <c r="AA132" s="362"/>
      <c r="AB132" s="365"/>
      <c r="AF132" s="470"/>
      <c r="BG132" s="470"/>
    </row>
    <row r="133" spans="3:59" s="466" customFormat="1" ht="69" customHeight="1" x14ac:dyDescent="0.25">
      <c r="C133" s="464"/>
      <c r="E133" s="512"/>
      <c r="H133" s="258"/>
      <c r="I133" s="376"/>
      <c r="N133" s="464"/>
      <c r="O133" s="464"/>
      <c r="P133" s="464"/>
      <c r="T133" s="146"/>
      <c r="X133" s="147"/>
      <c r="AA133" s="362"/>
      <c r="AB133" s="365"/>
      <c r="AF133" s="470"/>
      <c r="BG133" s="470"/>
    </row>
    <row r="134" spans="3:59" s="466" customFormat="1" ht="69" customHeight="1" x14ac:dyDescent="0.25">
      <c r="C134" s="464"/>
      <c r="E134" s="512"/>
      <c r="H134" s="506"/>
      <c r="I134" s="376"/>
      <c r="N134" s="464"/>
      <c r="O134" s="464"/>
      <c r="P134" s="464"/>
      <c r="T134" s="146"/>
      <c r="X134" s="147"/>
      <c r="AA134" s="362"/>
      <c r="AB134" s="365"/>
      <c r="AF134" s="470"/>
      <c r="BG134" s="470"/>
    </row>
    <row r="135" spans="3:59" s="466" customFormat="1" ht="69" customHeight="1" x14ac:dyDescent="0.25">
      <c r="C135" s="464"/>
      <c r="E135" s="512"/>
      <c r="H135" s="258"/>
      <c r="I135" s="376"/>
      <c r="N135" s="464"/>
      <c r="O135" s="464"/>
      <c r="P135" s="464"/>
      <c r="T135" s="146"/>
      <c r="X135" s="147"/>
      <c r="AA135" s="362"/>
      <c r="AB135" s="365"/>
      <c r="AF135" s="470"/>
      <c r="BG135" s="470"/>
    </row>
    <row r="136" spans="3:59" s="466" customFormat="1" ht="69" customHeight="1" x14ac:dyDescent="0.25">
      <c r="C136" s="464"/>
      <c r="E136" s="512"/>
      <c r="H136" s="258"/>
      <c r="I136" s="376"/>
      <c r="N136" s="464"/>
      <c r="O136" s="464"/>
      <c r="P136" s="464"/>
      <c r="T136" s="146"/>
      <c r="X136" s="147"/>
      <c r="AA136" s="362"/>
      <c r="AB136" s="365"/>
      <c r="AF136" s="470"/>
      <c r="BG136" s="470"/>
    </row>
    <row r="137" spans="3:59" s="466" customFormat="1" ht="69" customHeight="1" x14ac:dyDescent="0.25">
      <c r="C137" s="464"/>
      <c r="E137" s="512"/>
      <c r="H137" s="258"/>
      <c r="I137" s="376"/>
      <c r="N137" s="464"/>
      <c r="O137" s="464"/>
      <c r="P137" s="464"/>
      <c r="T137" s="146"/>
      <c r="X137" s="147"/>
      <c r="AA137" s="362"/>
      <c r="AB137" s="365"/>
      <c r="AF137" s="470"/>
      <c r="BG137" s="470"/>
    </row>
    <row r="138" spans="3:59" s="466" customFormat="1" ht="69" customHeight="1" x14ac:dyDescent="0.25">
      <c r="C138" s="464"/>
      <c r="E138" s="511"/>
      <c r="H138" s="258"/>
      <c r="I138" s="202"/>
      <c r="N138" s="464"/>
      <c r="O138" s="464"/>
      <c r="P138" s="464"/>
      <c r="T138" s="146"/>
      <c r="X138" s="147"/>
      <c r="AA138" s="362"/>
      <c r="AB138" s="365"/>
      <c r="AF138" s="470"/>
      <c r="BG138" s="470"/>
    </row>
    <row r="139" spans="3:59" s="466" customFormat="1" ht="69" customHeight="1" x14ac:dyDescent="0.25">
      <c r="C139" s="464"/>
      <c r="E139" s="511"/>
      <c r="H139" s="258"/>
      <c r="I139" s="202"/>
      <c r="N139" s="464"/>
      <c r="O139" s="464"/>
      <c r="P139" s="464"/>
      <c r="T139" s="146"/>
      <c r="X139" s="147"/>
      <c r="AA139" s="362"/>
      <c r="AB139" s="365"/>
      <c r="AF139" s="470"/>
      <c r="BG139" s="470"/>
    </row>
    <row r="140" spans="3:59" s="466" customFormat="1" ht="69" customHeight="1" x14ac:dyDescent="0.25">
      <c r="C140" s="464"/>
      <c r="E140" s="511"/>
      <c r="H140" s="258"/>
      <c r="I140" s="376"/>
      <c r="N140" s="464"/>
      <c r="O140" s="464"/>
      <c r="P140" s="464"/>
      <c r="T140" s="146"/>
      <c r="X140" s="147"/>
      <c r="AA140" s="362"/>
      <c r="AB140" s="365"/>
      <c r="AF140" s="470"/>
      <c r="BG140" s="470"/>
    </row>
    <row r="141" spans="3:59" s="466" customFormat="1" ht="69" customHeight="1" x14ac:dyDescent="0.25">
      <c r="C141" s="464"/>
      <c r="E141" s="511"/>
      <c r="H141" s="258"/>
      <c r="I141" s="202"/>
      <c r="N141" s="464"/>
      <c r="O141" s="464"/>
      <c r="P141" s="464"/>
      <c r="T141" s="146"/>
      <c r="X141" s="147"/>
      <c r="AA141" s="362"/>
      <c r="AB141" s="365"/>
      <c r="AF141" s="470"/>
      <c r="BG141" s="470"/>
    </row>
    <row r="142" spans="3:59" s="466" customFormat="1" ht="69" customHeight="1" x14ac:dyDescent="0.25">
      <c r="C142" s="464"/>
      <c r="E142" s="511"/>
      <c r="H142" s="258"/>
      <c r="I142" s="376"/>
      <c r="N142" s="464"/>
      <c r="O142" s="464"/>
      <c r="P142" s="464"/>
      <c r="T142" s="146"/>
      <c r="X142" s="147"/>
      <c r="AA142" s="362"/>
      <c r="AB142" s="365"/>
      <c r="AF142" s="470"/>
      <c r="BG142" s="470"/>
    </row>
    <row r="143" spans="3:59" s="466" customFormat="1" ht="69" customHeight="1" x14ac:dyDescent="0.25">
      <c r="C143" s="464"/>
      <c r="E143" s="511"/>
      <c r="H143" s="258"/>
      <c r="I143" s="202"/>
      <c r="N143" s="464"/>
      <c r="O143" s="464"/>
      <c r="P143" s="464"/>
      <c r="T143" s="146"/>
      <c r="X143" s="147"/>
      <c r="AA143" s="362"/>
      <c r="AB143" s="365"/>
      <c r="AF143" s="470"/>
      <c r="BG143" s="470"/>
    </row>
    <row r="144" spans="3:59" s="466" customFormat="1" ht="69" customHeight="1" x14ac:dyDescent="0.25">
      <c r="C144" s="464"/>
      <c r="E144" s="511"/>
      <c r="H144" s="258"/>
      <c r="I144" s="376"/>
      <c r="N144" s="464"/>
      <c r="O144" s="464"/>
      <c r="P144" s="464"/>
      <c r="T144" s="146"/>
      <c r="X144" s="147"/>
      <c r="AA144" s="362"/>
      <c r="AB144" s="365"/>
      <c r="AF144" s="470"/>
      <c r="BG144" s="470"/>
    </row>
    <row r="145" spans="3:59" s="466" customFormat="1" ht="69" customHeight="1" x14ac:dyDescent="0.25">
      <c r="C145" s="464"/>
      <c r="E145" s="511"/>
      <c r="H145" s="258"/>
      <c r="I145" s="202"/>
      <c r="N145" s="464"/>
      <c r="O145" s="464"/>
      <c r="P145" s="464"/>
      <c r="T145" s="146"/>
      <c r="X145" s="147"/>
      <c r="AA145" s="362"/>
      <c r="AB145" s="365"/>
      <c r="AF145" s="470"/>
      <c r="BG145" s="470"/>
    </row>
    <row r="146" spans="3:59" s="466" customFormat="1" ht="69" customHeight="1" x14ac:dyDescent="0.25">
      <c r="C146" s="464"/>
      <c r="E146" s="511"/>
      <c r="H146" s="258"/>
      <c r="I146" s="202"/>
      <c r="N146" s="464"/>
      <c r="O146" s="464"/>
      <c r="P146" s="464"/>
      <c r="T146" s="146"/>
      <c r="X146" s="147"/>
      <c r="AA146" s="362"/>
      <c r="AB146" s="365"/>
      <c r="AF146" s="470"/>
      <c r="BG146" s="470"/>
    </row>
    <row r="147" spans="3:59" s="466" customFormat="1" ht="69" customHeight="1" x14ac:dyDescent="0.25">
      <c r="C147" s="464"/>
      <c r="E147" s="513"/>
      <c r="H147" s="501"/>
      <c r="I147" s="412"/>
      <c r="J147" s="412"/>
      <c r="K147" s="258"/>
      <c r="L147" s="258"/>
      <c r="M147" s="409"/>
      <c r="N147" s="464"/>
      <c r="O147" s="464"/>
      <c r="P147" s="416"/>
      <c r="T147" s="146"/>
      <c r="V147" s="413"/>
      <c r="W147" s="414"/>
      <c r="X147" s="147"/>
      <c r="Y147" s="361"/>
      <c r="AA147" s="362"/>
      <c r="AB147" s="365"/>
      <c r="AF147" s="470"/>
      <c r="BG147" s="470"/>
    </row>
    <row r="148" spans="3:59" s="466" customFormat="1" ht="69" customHeight="1" x14ac:dyDescent="0.25">
      <c r="C148" s="464"/>
      <c r="E148" s="513"/>
      <c r="G148" s="636"/>
      <c r="H148" s="501"/>
      <c r="I148" s="412"/>
      <c r="J148" s="467"/>
      <c r="K148" s="258"/>
      <c r="L148" s="409"/>
      <c r="M148" s="409"/>
      <c r="N148" s="464"/>
      <c r="O148" s="464"/>
      <c r="P148" s="416"/>
      <c r="T148" s="146"/>
      <c r="W148" s="414"/>
      <c r="X148" s="147"/>
      <c r="Y148" s="361"/>
      <c r="AA148" s="362"/>
      <c r="AB148" s="365"/>
      <c r="AF148" s="470"/>
      <c r="BG148" s="470"/>
    </row>
    <row r="149" spans="3:59" s="466" customFormat="1" ht="69" customHeight="1" x14ac:dyDescent="0.25">
      <c r="C149" s="464"/>
      <c r="E149" s="513"/>
      <c r="G149" s="636"/>
      <c r="H149" s="501"/>
      <c r="I149" s="258"/>
      <c r="J149" s="467"/>
      <c r="K149" s="258"/>
      <c r="L149" s="258"/>
      <c r="M149" s="409"/>
      <c r="N149" s="464"/>
      <c r="O149" s="464"/>
      <c r="P149" s="416"/>
      <c r="T149" s="146"/>
      <c r="W149" s="414"/>
      <c r="X149" s="147"/>
      <c r="Y149" s="361"/>
      <c r="AA149" s="362"/>
      <c r="AB149" s="365"/>
      <c r="AF149" s="470"/>
      <c r="BG149" s="470"/>
    </row>
    <row r="150" spans="3:59" s="466" customFormat="1" ht="69" customHeight="1" x14ac:dyDescent="0.25">
      <c r="C150" s="464"/>
      <c r="E150" s="513"/>
      <c r="G150" s="636"/>
      <c r="H150" s="501"/>
      <c r="I150" s="258"/>
      <c r="J150" s="467"/>
      <c r="K150" s="258"/>
      <c r="L150" s="258"/>
      <c r="M150" s="409"/>
      <c r="N150" s="464"/>
      <c r="O150" s="464"/>
      <c r="P150" s="416"/>
      <c r="T150" s="146"/>
      <c r="W150" s="414"/>
      <c r="X150" s="147"/>
      <c r="Y150" s="361"/>
      <c r="AA150" s="362"/>
      <c r="AB150" s="365"/>
      <c r="AF150" s="470"/>
      <c r="BG150" s="470"/>
    </row>
    <row r="151" spans="3:59" s="466" customFormat="1" ht="69" customHeight="1" x14ac:dyDescent="0.25">
      <c r="C151" s="464"/>
      <c r="E151" s="513"/>
      <c r="H151" s="501"/>
      <c r="I151" s="412"/>
      <c r="J151" s="258"/>
      <c r="K151" s="258"/>
      <c r="L151" s="258"/>
      <c r="M151" s="409"/>
      <c r="N151" s="464"/>
      <c r="O151" s="464"/>
      <c r="P151" s="416"/>
      <c r="T151" s="146"/>
      <c r="W151" s="414"/>
      <c r="X151" s="147"/>
      <c r="Y151" s="361"/>
      <c r="AA151" s="362"/>
      <c r="AB151" s="365"/>
      <c r="AF151" s="470"/>
      <c r="BG151" s="470"/>
    </row>
    <row r="152" spans="3:59" s="466" customFormat="1" ht="69" customHeight="1" x14ac:dyDescent="0.25">
      <c r="C152" s="464"/>
      <c r="E152" s="513"/>
      <c r="H152" s="501"/>
      <c r="I152" s="258"/>
      <c r="J152" s="258"/>
      <c r="K152" s="258"/>
      <c r="L152" s="258"/>
      <c r="M152" s="409"/>
      <c r="N152" s="464"/>
      <c r="O152" s="464"/>
      <c r="P152" s="416"/>
      <c r="T152" s="146"/>
      <c r="W152" s="414"/>
      <c r="X152" s="147"/>
      <c r="Y152" s="361"/>
      <c r="AA152" s="362"/>
      <c r="AB152" s="365"/>
      <c r="AF152" s="470"/>
      <c r="BG152" s="470"/>
    </row>
    <row r="153" spans="3:59" s="466" customFormat="1" ht="69" customHeight="1" x14ac:dyDescent="0.25">
      <c r="C153" s="464"/>
      <c r="E153" s="513"/>
      <c r="H153" s="501"/>
      <c r="I153" s="415"/>
      <c r="J153" s="415"/>
      <c r="K153" s="415"/>
      <c r="L153" s="415"/>
      <c r="M153" s="416"/>
      <c r="N153" s="464"/>
      <c r="O153" s="464"/>
      <c r="P153" s="416"/>
      <c r="T153" s="146"/>
      <c r="W153" s="414"/>
      <c r="X153" s="147"/>
      <c r="Y153" s="361"/>
      <c r="AA153" s="362"/>
      <c r="AB153" s="365"/>
      <c r="AF153" s="470"/>
      <c r="BG153" s="470"/>
    </row>
    <row r="154" spans="3:59" s="466" customFormat="1" ht="69" customHeight="1" x14ac:dyDescent="0.25">
      <c r="C154" s="464"/>
      <c r="E154" s="513"/>
      <c r="H154" s="501"/>
      <c r="I154" s="416"/>
      <c r="J154" s="416"/>
      <c r="K154" s="416"/>
      <c r="L154" s="416"/>
      <c r="M154" s="416"/>
      <c r="N154" s="464"/>
      <c r="O154" s="464"/>
      <c r="P154" s="416"/>
      <c r="T154" s="146"/>
      <c r="W154" s="417"/>
      <c r="X154" s="147"/>
      <c r="Y154" s="361"/>
      <c r="AA154" s="362"/>
      <c r="AB154" s="365"/>
      <c r="AF154" s="470"/>
      <c r="BG154" s="470"/>
    </row>
    <row r="155" spans="3:59" s="466" customFormat="1" ht="69" customHeight="1" x14ac:dyDescent="0.25">
      <c r="C155" s="464"/>
      <c r="E155" s="508"/>
      <c r="H155" s="258"/>
      <c r="I155" s="385"/>
      <c r="N155" s="464"/>
      <c r="O155" s="464"/>
      <c r="P155" s="464"/>
      <c r="T155" s="146"/>
      <c r="X155" s="147"/>
      <c r="Y155" s="366"/>
      <c r="AA155" s="362"/>
      <c r="AB155" s="365"/>
      <c r="AF155" s="470"/>
      <c r="BG155" s="470"/>
    </row>
    <row r="156" spans="3:59" s="466" customFormat="1" ht="69" customHeight="1" x14ac:dyDescent="0.25">
      <c r="C156" s="464"/>
      <c r="E156" s="508"/>
      <c r="H156" s="258"/>
      <c r="I156" s="385"/>
      <c r="N156" s="464"/>
      <c r="O156" s="464"/>
      <c r="P156" s="464"/>
      <c r="T156" s="146"/>
      <c r="X156" s="147"/>
      <c r="Y156" s="366"/>
      <c r="AA156" s="362"/>
      <c r="AB156" s="365"/>
      <c r="AF156" s="470"/>
      <c r="BG156" s="470"/>
    </row>
    <row r="157" spans="3:59" s="466" customFormat="1" ht="69" customHeight="1" x14ac:dyDescent="0.25">
      <c r="C157" s="464"/>
      <c r="E157" s="508"/>
      <c r="H157" s="258"/>
      <c r="I157" s="385"/>
      <c r="N157" s="464"/>
      <c r="O157" s="464"/>
      <c r="P157" s="464"/>
      <c r="T157" s="146"/>
      <c r="X157" s="147"/>
      <c r="Y157" s="366"/>
      <c r="AA157" s="362"/>
      <c r="AB157" s="365"/>
      <c r="AF157" s="470"/>
      <c r="BG157" s="470"/>
    </row>
    <row r="158" spans="3:59" s="466" customFormat="1" ht="69" customHeight="1" x14ac:dyDescent="0.25">
      <c r="C158" s="464"/>
      <c r="E158" s="508"/>
      <c r="H158" s="258"/>
      <c r="I158" s="385"/>
      <c r="N158" s="464"/>
      <c r="O158" s="464"/>
      <c r="P158" s="464"/>
      <c r="T158" s="146"/>
      <c r="X158" s="147"/>
      <c r="Y158" s="366"/>
      <c r="AA158" s="362"/>
      <c r="AB158" s="365"/>
      <c r="AF158" s="470"/>
      <c r="BG158" s="470"/>
    </row>
    <row r="159" spans="3:59" s="466" customFormat="1" ht="69" customHeight="1" x14ac:dyDescent="0.25">
      <c r="C159" s="464"/>
      <c r="E159" s="508"/>
      <c r="H159" s="258"/>
      <c r="I159" s="385"/>
      <c r="N159" s="464"/>
      <c r="O159" s="464"/>
      <c r="P159" s="464"/>
      <c r="T159" s="146"/>
      <c r="X159" s="147"/>
      <c r="Y159" s="418"/>
      <c r="AA159" s="362"/>
      <c r="AB159" s="365"/>
      <c r="AF159" s="470"/>
      <c r="BG159" s="470"/>
    </row>
    <row r="160" spans="3:59" s="466" customFormat="1" ht="69" customHeight="1" x14ac:dyDescent="0.25">
      <c r="C160" s="464"/>
      <c r="E160" s="508"/>
      <c r="H160" s="258"/>
      <c r="I160" s="385"/>
      <c r="N160" s="464"/>
      <c r="O160" s="464"/>
      <c r="P160" s="464"/>
      <c r="T160" s="146"/>
      <c r="X160" s="147"/>
      <c r="Y160" s="366"/>
      <c r="AA160" s="362"/>
      <c r="AB160" s="365"/>
      <c r="AF160" s="470"/>
      <c r="BG160" s="470"/>
    </row>
    <row r="161" spans="3:59" s="466" customFormat="1" ht="69" customHeight="1" x14ac:dyDescent="0.25">
      <c r="C161" s="464"/>
      <c r="E161" s="508"/>
      <c r="H161" s="258"/>
      <c r="I161" s="385"/>
      <c r="N161" s="464"/>
      <c r="O161" s="464"/>
      <c r="P161" s="464"/>
      <c r="T161" s="146"/>
      <c r="X161" s="147"/>
      <c r="Y161" s="366"/>
      <c r="AA161" s="362"/>
      <c r="AB161" s="365"/>
      <c r="AF161" s="470"/>
      <c r="BG161" s="470"/>
    </row>
    <row r="162" spans="3:59" s="466" customFormat="1" ht="69" customHeight="1" x14ac:dyDescent="0.25">
      <c r="C162" s="464"/>
      <c r="E162" s="508"/>
      <c r="H162" s="258"/>
      <c r="I162" s="385"/>
      <c r="N162" s="464"/>
      <c r="O162" s="464"/>
      <c r="P162" s="464"/>
      <c r="T162" s="146"/>
      <c r="X162" s="147"/>
      <c r="Y162" s="366"/>
      <c r="AA162" s="362"/>
      <c r="AB162" s="365"/>
      <c r="AF162" s="470"/>
      <c r="BG162" s="470"/>
    </row>
    <row r="163" spans="3:59" s="466" customFormat="1" ht="69" customHeight="1" x14ac:dyDescent="0.25">
      <c r="C163" s="464"/>
      <c r="E163" s="508"/>
      <c r="H163" s="258"/>
      <c r="I163" s="366"/>
      <c r="N163" s="464"/>
      <c r="O163" s="464"/>
      <c r="P163" s="464"/>
      <c r="T163" s="146"/>
      <c r="X163" s="147"/>
      <c r="Y163" s="366"/>
      <c r="AA163" s="362"/>
      <c r="AB163" s="365"/>
      <c r="AF163" s="470"/>
      <c r="BG163" s="470"/>
    </row>
    <row r="164" spans="3:59" s="466" customFormat="1" ht="69" customHeight="1" x14ac:dyDescent="0.25">
      <c r="C164" s="464"/>
      <c r="E164" s="508"/>
      <c r="H164" s="258"/>
      <c r="I164" s="366"/>
      <c r="N164" s="464"/>
      <c r="O164" s="464"/>
      <c r="P164" s="464"/>
      <c r="T164" s="146"/>
      <c r="X164" s="147"/>
      <c r="Y164" s="366"/>
      <c r="AA164" s="362"/>
      <c r="AB164" s="365"/>
      <c r="AF164" s="470"/>
      <c r="BG164" s="470"/>
    </row>
    <row r="165" spans="3:59" s="466" customFormat="1" ht="69" customHeight="1" x14ac:dyDescent="0.25">
      <c r="C165" s="464"/>
      <c r="E165" s="508"/>
      <c r="H165" s="258"/>
      <c r="I165" s="385"/>
      <c r="N165" s="464"/>
      <c r="O165" s="464"/>
      <c r="P165" s="464"/>
      <c r="T165" s="146"/>
      <c r="X165" s="147"/>
      <c r="Y165" s="366"/>
      <c r="AA165" s="362"/>
      <c r="AB165" s="365"/>
      <c r="AF165" s="470"/>
      <c r="BG165" s="470"/>
    </row>
    <row r="166" spans="3:59" s="466" customFormat="1" ht="69" customHeight="1" x14ac:dyDescent="0.25">
      <c r="C166" s="464"/>
      <c r="E166" s="508"/>
      <c r="H166" s="258"/>
      <c r="I166" s="385"/>
      <c r="N166" s="464"/>
      <c r="O166" s="464"/>
      <c r="P166" s="464"/>
      <c r="T166" s="146"/>
      <c r="X166" s="147"/>
      <c r="Y166" s="366"/>
      <c r="AA166" s="362"/>
      <c r="AB166" s="365"/>
      <c r="AF166" s="470"/>
      <c r="BG166" s="470"/>
    </row>
    <row r="167" spans="3:59" s="466" customFormat="1" ht="69" customHeight="1" x14ac:dyDescent="0.25">
      <c r="C167" s="464"/>
      <c r="E167" s="508"/>
      <c r="H167" s="258"/>
      <c r="I167" s="385"/>
      <c r="N167" s="464"/>
      <c r="O167" s="464"/>
      <c r="P167" s="464"/>
      <c r="T167" s="146"/>
      <c r="X167" s="147"/>
      <c r="Y167" s="366"/>
      <c r="AA167" s="362"/>
      <c r="AB167" s="365"/>
      <c r="AF167" s="470"/>
      <c r="BG167" s="470"/>
    </row>
    <row r="168" spans="3:59" s="466" customFormat="1" ht="69" customHeight="1" x14ac:dyDescent="0.25">
      <c r="C168" s="464"/>
      <c r="E168" s="508"/>
      <c r="H168" s="258"/>
      <c r="I168" s="366"/>
      <c r="N168" s="464"/>
      <c r="O168" s="464"/>
      <c r="P168" s="464"/>
      <c r="T168" s="146"/>
      <c r="X168" s="147"/>
      <c r="Y168" s="366"/>
      <c r="AA168" s="362"/>
      <c r="AB168" s="365"/>
      <c r="AF168" s="470"/>
      <c r="BG168" s="470"/>
    </row>
    <row r="169" spans="3:59" s="466" customFormat="1" ht="69" customHeight="1" x14ac:dyDescent="0.25">
      <c r="C169" s="464"/>
      <c r="E169" s="508"/>
      <c r="H169" s="258"/>
      <c r="I169" s="366"/>
      <c r="N169" s="464"/>
      <c r="O169" s="464"/>
      <c r="P169" s="464"/>
      <c r="T169" s="146"/>
      <c r="X169" s="147"/>
      <c r="Y169" s="366"/>
      <c r="AA169" s="362"/>
      <c r="AB169" s="365"/>
      <c r="AF169" s="470"/>
      <c r="BG169" s="470"/>
    </row>
    <row r="170" spans="3:59" s="466" customFormat="1" ht="69" customHeight="1" x14ac:dyDescent="0.25">
      <c r="C170" s="464"/>
      <c r="E170" s="508"/>
      <c r="H170" s="258"/>
      <c r="I170" s="366"/>
      <c r="N170" s="464"/>
      <c r="O170" s="464"/>
      <c r="P170" s="464"/>
      <c r="T170" s="146"/>
      <c r="X170" s="147"/>
      <c r="Y170" s="366"/>
      <c r="AA170" s="362"/>
      <c r="AB170" s="365"/>
      <c r="AF170" s="470"/>
      <c r="BG170" s="470"/>
    </row>
    <row r="171" spans="3:59" s="466" customFormat="1" ht="69" customHeight="1" x14ac:dyDescent="0.25">
      <c r="C171" s="464"/>
      <c r="E171" s="508"/>
      <c r="H171" s="258"/>
      <c r="I171" s="366"/>
      <c r="N171" s="464"/>
      <c r="O171" s="464"/>
      <c r="P171" s="464"/>
      <c r="T171" s="146"/>
      <c r="X171" s="147"/>
      <c r="Y171" s="407"/>
      <c r="AA171" s="362"/>
      <c r="AB171" s="365"/>
      <c r="AF171" s="470"/>
      <c r="BG171" s="470"/>
    </row>
    <row r="172" spans="3:59" s="466" customFormat="1" ht="69" customHeight="1" x14ac:dyDescent="0.25">
      <c r="C172" s="464"/>
      <c r="E172" s="508"/>
      <c r="H172" s="258"/>
      <c r="I172" s="366"/>
      <c r="N172" s="464"/>
      <c r="O172" s="464"/>
      <c r="P172" s="464"/>
      <c r="T172" s="146"/>
      <c r="X172" s="147"/>
      <c r="Y172" s="366"/>
      <c r="AA172" s="362"/>
      <c r="AB172" s="365"/>
      <c r="AF172" s="470"/>
      <c r="BG172" s="470"/>
    </row>
    <row r="173" spans="3:59" s="466" customFormat="1" ht="69" customHeight="1" x14ac:dyDescent="0.25">
      <c r="C173" s="464"/>
      <c r="E173" s="508"/>
      <c r="H173" s="258"/>
      <c r="I173" s="366"/>
      <c r="N173" s="464"/>
      <c r="O173" s="464"/>
      <c r="P173" s="464"/>
      <c r="T173" s="146"/>
      <c r="X173" s="147"/>
      <c r="Y173" s="366"/>
      <c r="AA173" s="362"/>
      <c r="AB173" s="365"/>
      <c r="AF173" s="470"/>
      <c r="BG173" s="470"/>
    </row>
    <row r="174" spans="3:59" s="466" customFormat="1" ht="69" customHeight="1" x14ac:dyDescent="0.25">
      <c r="C174" s="464"/>
      <c r="E174" s="508"/>
      <c r="H174" s="258"/>
      <c r="I174" s="366"/>
      <c r="N174" s="464"/>
      <c r="O174" s="464"/>
      <c r="P174" s="464"/>
      <c r="T174" s="146"/>
      <c r="X174" s="147"/>
      <c r="Y174" s="366"/>
      <c r="AA174" s="362"/>
      <c r="AB174" s="365"/>
      <c r="AF174" s="470"/>
      <c r="BG174" s="470"/>
    </row>
    <row r="175" spans="3:59" s="466" customFormat="1" ht="69" customHeight="1" x14ac:dyDescent="0.25">
      <c r="C175" s="464"/>
      <c r="E175" s="508"/>
      <c r="H175" s="258"/>
      <c r="I175" s="385"/>
      <c r="N175" s="464"/>
      <c r="O175" s="464"/>
      <c r="P175" s="464"/>
      <c r="T175" s="146"/>
      <c r="X175" s="147"/>
      <c r="Y175" s="361"/>
      <c r="AA175" s="362"/>
      <c r="AB175" s="365"/>
      <c r="AF175" s="470"/>
      <c r="BG175" s="470"/>
    </row>
    <row r="176" spans="3:59" s="466" customFormat="1" ht="69" customHeight="1" x14ac:dyDescent="0.25">
      <c r="C176" s="464"/>
      <c r="E176" s="508"/>
      <c r="H176" s="258"/>
      <c r="I176" s="419"/>
      <c r="N176" s="464"/>
      <c r="O176" s="464"/>
      <c r="P176" s="464"/>
      <c r="T176" s="146"/>
      <c r="X176" s="147"/>
      <c r="Y176" s="406"/>
      <c r="AA176" s="362"/>
      <c r="AB176" s="365"/>
      <c r="AF176" s="470"/>
      <c r="BG176" s="470"/>
    </row>
    <row r="177" spans="3:59" s="466" customFormat="1" ht="69" customHeight="1" x14ac:dyDescent="0.25">
      <c r="C177" s="464"/>
      <c r="E177" s="508"/>
      <c r="H177" s="258"/>
      <c r="I177" s="419"/>
      <c r="N177" s="464"/>
      <c r="O177" s="464"/>
      <c r="P177" s="464"/>
      <c r="T177" s="146"/>
      <c r="X177" s="147"/>
      <c r="Y177" s="361"/>
      <c r="AA177" s="362"/>
      <c r="AB177" s="365"/>
      <c r="AF177" s="470"/>
      <c r="BG177" s="470"/>
    </row>
    <row r="178" spans="3:59" s="466" customFormat="1" ht="69" customHeight="1" x14ac:dyDescent="0.25">
      <c r="C178" s="464"/>
      <c r="E178" s="508"/>
      <c r="H178" s="258"/>
      <c r="I178" s="419"/>
      <c r="N178" s="464"/>
      <c r="O178" s="464"/>
      <c r="P178" s="464"/>
      <c r="T178" s="146"/>
      <c r="X178" s="147"/>
      <c r="Y178" s="361"/>
      <c r="AA178" s="362"/>
      <c r="AB178" s="365"/>
      <c r="AF178" s="470"/>
      <c r="BG178" s="470"/>
    </row>
    <row r="179" spans="3:59" s="466" customFormat="1" ht="69" customHeight="1" x14ac:dyDescent="0.25">
      <c r="C179" s="464"/>
      <c r="E179" s="508"/>
      <c r="H179" s="258"/>
      <c r="I179" s="385"/>
      <c r="N179" s="464"/>
      <c r="O179" s="464"/>
      <c r="P179" s="464"/>
      <c r="T179" s="146"/>
      <c r="X179" s="147"/>
      <c r="Y179" s="361"/>
      <c r="AA179" s="362"/>
      <c r="AB179" s="365"/>
      <c r="AF179" s="470"/>
      <c r="BG179" s="470"/>
    </row>
    <row r="180" spans="3:59" s="466" customFormat="1" ht="69" customHeight="1" x14ac:dyDescent="0.25">
      <c r="C180" s="464"/>
      <c r="E180" s="508"/>
      <c r="H180" s="258"/>
      <c r="I180" s="385"/>
      <c r="N180" s="464"/>
      <c r="O180" s="464"/>
      <c r="P180" s="464"/>
      <c r="T180" s="146"/>
      <c r="X180" s="147"/>
      <c r="Y180" s="361"/>
      <c r="AA180" s="362"/>
      <c r="AB180" s="365"/>
      <c r="AF180" s="470"/>
      <c r="BG180" s="470"/>
    </row>
    <row r="181" spans="3:59" s="466" customFormat="1" ht="69" customHeight="1" x14ac:dyDescent="0.25">
      <c r="C181" s="464"/>
      <c r="E181" s="508"/>
      <c r="H181" s="258"/>
      <c r="I181" s="385"/>
      <c r="N181" s="464"/>
      <c r="O181" s="464"/>
      <c r="P181" s="464"/>
      <c r="T181" s="146"/>
      <c r="X181" s="147"/>
      <c r="Y181" s="361"/>
      <c r="AA181" s="362"/>
      <c r="AB181" s="365"/>
      <c r="AF181" s="470"/>
      <c r="BG181" s="470"/>
    </row>
    <row r="182" spans="3:59" s="466" customFormat="1" ht="69" customHeight="1" x14ac:dyDescent="0.25">
      <c r="C182" s="464"/>
      <c r="E182" s="508"/>
      <c r="H182" s="258"/>
      <c r="I182" s="376"/>
      <c r="N182" s="464"/>
      <c r="O182" s="464"/>
      <c r="P182" s="464"/>
      <c r="T182" s="146"/>
      <c r="X182" s="147"/>
      <c r="Y182" s="361"/>
      <c r="AA182" s="362"/>
      <c r="AB182" s="365"/>
      <c r="AF182" s="470"/>
      <c r="BG182" s="470"/>
    </row>
    <row r="183" spans="3:59" s="466" customFormat="1" ht="69" customHeight="1" x14ac:dyDescent="0.25">
      <c r="C183" s="464"/>
      <c r="E183" s="508"/>
      <c r="H183" s="258"/>
      <c r="I183" s="385"/>
      <c r="N183" s="464"/>
      <c r="O183" s="464"/>
      <c r="P183" s="464"/>
      <c r="T183" s="146"/>
      <c r="X183" s="147"/>
      <c r="Y183" s="361"/>
      <c r="AA183" s="362"/>
      <c r="AB183" s="365"/>
      <c r="AF183" s="470"/>
      <c r="BG183" s="470"/>
    </row>
    <row r="184" spans="3:59" s="466" customFormat="1" ht="69" customHeight="1" x14ac:dyDescent="0.25">
      <c r="C184" s="464"/>
      <c r="E184" s="508"/>
      <c r="H184" s="258"/>
      <c r="I184" s="385"/>
      <c r="N184" s="464"/>
      <c r="O184" s="464"/>
      <c r="P184" s="464"/>
      <c r="T184" s="146"/>
      <c r="X184" s="147"/>
      <c r="Y184" s="361"/>
      <c r="AA184" s="362"/>
      <c r="AB184" s="365"/>
      <c r="AF184" s="470"/>
      <c r="BG184" s="470"/>
    </row>
    <row r="185" spans="3:59" s="466" customFormat="1" ht="69" customHeight="1" x14ac:dyDescent="0.25">
      <c r="C185" s="464"/>
      <c r="E185" s="508"/>
      <c r="H185" s="258"/>
      <c r="I185" s="385"/>
      <c r="N185" s="464"/>
      <c r="O185" s="464"/>
      <c r="P185" s="464"/>
      <c r="T185" s="146"/>
      <c r="X185" s="147"/>
      <c r="Y185" s="361"/>
      <c r="AA185" s="362"/>
      <c r="AB185" s="365"/>
      <c r="AF185" s="470"/>
      <c r="BG185" s="470"/>
    </row>
    <row r="186" spans="3:59" s="466" customFormat="1" ht="69" customHeight="1" x14ac:dyDescent="0.25">
      <c r="C186" s="464"/>
      <c r="E186" s="508"/>
      <c r="H186" s="258"/>
      <c r="I186" s="376"/>
      <c r="N186" s="464"/>
      <c r="O186" s="464"/>
      <c r="P186" s="464"/>
      <c r="T186" s="146"/>
      <c r="X186" s="147"/>
      <c r="Y186" s="379"/>
      <c r="AA186" s="362"/>
      <c r="AB186" s="365"/>
      <c r="AF186" s="470"/>
      <c r="BG186" s="470"/>
    </row>
    <row r="187" spans="3:59" s="466" customFormat="1" ht="69" customHeight="1" x14ac:dyDescent="0.25">
      <c r="C187" s="464"/>
      <c r="E187" s="508"/>
      <c r="H187" s="258"/>
      <c r="I187" s="385"/>
      <c r="N187" s="464"/>
      <c r="O187" s="464"/>
      <c r="P187" s="464"/>
      <c r="T187" s="146"/>
      <c r="X187" s="147"/>
      <c r="Y187" s="406"/>
      <c r="AA187" s="362"/>
      <c r="AB187" s="365"/>
      <c r="AF187" s="470"/>
      <c r="BG187" s="470"/>
    </row>
    <row r="188" spans="3:59" s="466" customFormat="1" ht="69" customHeight="1" x14ac:dyDescent="0.25">
      <c r="C188" s="464"/>
      <c r="E188" s="508"/>
      <c r="H188" s="258"/>
      <c r="I188" s="385"/>
      <c r="N188" s="464"/>
      <c r="O188" s="464"/>
      <c r="P188" s="464"/>
      <c r="T188" s="146"/>
      <c r="X188" s="147"/>
      <c r="Y188" s="379"/>
      <c r="AA188" s="362"/>
      <c r="AB188" s="365"/>
      <c r="AF188" s="470"/>
      <c r="BG188" s="470"/>
    </row>
    <row r="189" spans="3:59" s="466" customFormat="1" ht="69" customHeight="1" x14ac:dyDescent="0.25">
      <c r="C189" s="464"/>
      <c r="E189" s="508"/>
      <c r="H189" s="258"/>
      <c r="I189" s="385"/>
      <c r="N189" s="464"/>
      <c r="O189" s="464"/>
      <c r="P189" s="464"/>
      <c r="T189" s="146"/>
      <c r="X189" s="147"/>
      <c r="Y189" s="361"/>
      <c r="AA189" s="362"/>
      <c r="AB189" s="365"/>
      <c r="AF189" s="470"/>
      <c r="BG189" s="470"/>
    </row>
    <row r="190" spans="3:59" s="466" customFormat="1" ht="69" customHeight="1" x14ac:dyDescent="0.25">
      <c r="C190" s="464"/>
      <c r="E190" s="508"/>
      <c r="H190" s="258"/>
      <c r="I190" s="385"/>
      <c r="N190" s="464"/>
      <c r="O190" s="464"/>
      <c r="P190" s="464"/>
      <c r="T190" s="146"/>
      <c r="X190" s="147"/>
      <c r="Y190" s="361"/>
      <c r="AA190" s="362"/>
      <c r="AB190" s="365"/>
      <c r="AF190" s="470"/>
      <c r="BG190" s="470"/>
    </row>
    <row r="191" spans="3:59" s="466" customFormat="1" ht="69" customHeight="1" x14ac:dyDescent="0.25">
      <c r="C191" s="464"/>
      <c r="E191" s="508"/>
      <c r="H191" s="507"/>
      <c r="I191" s="385"/>
      <c r="N191" s="464"/>
      <c r="O191" s="464"/>
      <c r="P191" s="464"/>
      <c r="T191" s="146"/>
      <c r="X191" s="147"/>
      <c r="Y191" s="361"/>
      <c r="AA191" s="362"/>
      <c r="AB191" s="365"/>
      <c r="AF191" s="470"/>
      <c r="BG191" s="470"/>
    </row>
  </sheetData>
  <autoFilter ref="A3:CX191" xr:uid="{00000000-0009-0000-0000-00000A000000}"/>
  <mergeCells count="70">
    <mergeCell ref="AY1:BF1"/>
    <mergeCell ref="Q2:Q3"/>
    <mergeCell ref="BG1:BK1"/>
    <mergeCell ref="A2:A3"/>
    <mergeCell ref="B2:B3"/>
    <mergeCell ref="C2:C3"/>
    <mergeCell ref="D2:D3"/>
    <mergeCell ref="E2:E3"/>
    <mergeCell ref="F2:F3"/>
    <mergeCell ref="G2:G3"/>
    <mergeCell ref="H2:H3"/>
    <mergeCell ref="I2:I3"/>
    <mergeCell ref="A1:I1"/>
    <mergeCell ref="J1:W1"/>
    <mergeCell ref="X1:AE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C2:BC3"/>
    <mergeCell ref="BD2:BD3"/>
    <mergeCell ref="AR2:AR3"/>
    <mergeCell ref="AS2:AS3"/>
    <mergeCell ref="AT2:AT3"/>
    <mergeCell ref="AU2:AU3"/>
    <mergeCell ref="AV2:AV3"/>
    <mergeCell ref="AW2:AW3"/>
    <mergeCell ref="BK2:BK4"/>
    <mergeCell ref="G116:G118"/>
    <mergeCell ref="G119:G123"/>
    <mergeCell ref="G148:G150"/>
    <mergeCell ref="E5:E24"/>
    <mergeCell ref="E25:E41"/>
    <mergeCell ref="BE2:BE3"/>
    <mergeCell ref="BF2:BF3"/>
    <mergeCell ref="BG2:BG3"/>
    <mergeCell ref="BH2:BH3"/>
    <mergeCell ref="BI2:BI3"/>
    <mergeCell ref="BJ2:BJ3"/>
    <mergeCell ref="AY2:AY3"/>
    <mergeCell ref="AZ2:AZ3"/>
    <mergeCell ref="BA2:BA3"/>
    <mergeCell ref="BB2:BB3"/>
  </mergeCells>
  <conditionalFormatting sqref="AC42:AC191">
    <cfRule type="containsText" dxfId="86" priority="86" stopIfTrue="1" operator="containsText" text="EN TERMINO">
      <formula>NOT(ISERROR(SEARCH("EN TERMINO",AC42)))</formula>
    </cfRule>
    <cfRule type="containsText" priority="87" operator="containsText" text="AMARILLO">
      <formula>NOT(ISERROR(SEARCH("AMARILLO",AC42)))</formula>
    </cfRule>
    <cfRule type="containsText" dxfId="85" priority="88" stopIfTrue="1" operator="containsText" text="ALERTA">
      <formula>NOT(ISERROR(SEARCH("ALERTA",AC42)))</formula>
    </cfRule>
    <cfRule type="containsText" dxfId="84" priority="89" stopIfTrue="1" operator="containsText" text="OK">
      <formula>NOT(ISERROR(SEARCH("OK",AC42)))</formula>
    </cfRule>
  </conditionalFormatting>
  <conditionalFormatting sqref="AF59:BF59 AF60:AF191 AF56:AF58 BG42:BG191">
    <cfRule type="containsText" dxfId="83" priority="83" operator="containsText" text="Cumplida">
      <formula>NOT(ISERROR(SEARCH("Cumplida",AF42)))</formula>
    </cfRule>
    <cfRule type="containsText" dxfId="82" priority="84" operator="containsText" text="Pendiente">
      <formula>NOT(ISERROR(SEARCH("Pendiente",AF42)))</formula>
    </cfRule>
    <cfRule type="containsText" dxfId="81" priority="85" operator="containsText" text="Cumplida">
      <formula>NOT(ISERROR(SEARCH("Cumplida",AF42)))</formula>
    </cfRule>
  </conditionalFormatting>
  <conditionalFormatting sqref="AF59:BF59 AF60:AF191 AF42:AF47 AF49:AF58 BG42:BG191">
    <cfRule type="containsText" dxfId="80" priority="82" stopIfTrue="1" operator="containsText" text="CUMPLIDA">
      <formula>NOT(ISERROR(SEARCH("CUMPLIDA",AF42)))</formula>
    </cfRule>
  </conditionalFormatting>
  <conditionalFormatting sqref="AF59:BF59 AF60:AF191 AF42:AF47 AF49:AF58 BG42:BG191">
    <cfRule type="containsText" dxfId="79" priority="81" stopIfTrue="1" operator="containsText" text="INCUMPLIDA">
      <formula>NOT(ISERROR(SEARCH("INCUMPLIDA",AF42)))</formula>
    </cfRule>
  </conditionalFormatting>
  <conditionalFormatting sqref="AF48 AF42 AF50">
    <cfRule type="containsText" dxfId="78" priority="80" operator="containsText" text="PENDIENTE">
      <formula>NOT(ISERROR(SEARCH("PENDIENTE",AF42)))</formula>
    </cfRule>
  </conditionalFormatting>
  <conditionalFormatting sqref="AC5:AC41">
    <cfRule type="containsText" dxfId="77" priority="19" stopIfTrue="1" operator="containsText" text="EN TERMINO">
      <formula>NOT(ISERROR(SEARCH("EN TERMINO",AC5)))</formula>
    </cfRule>
    <cfRule type="containsText" priority="20" operator="containsText" text="AMARILLO">
      <formula>NOT(ISERROR(SEARCH("AMARILLO",AC5)))</formula>
    </cfRule>
    <cfRule type="containsText" dxfId="76" priority="21" stopIfTrue="1" operator="containsText" text="ALERTA">
      <formula>NOT(ISERROR(SEARCH("ALERTA",AC5)))</formula>
    </cfRule>
    <cfRule type="containsText" dxfId="75" priority="22" stopIfTrue="1" operator="containsText" text="OK">
      <formula>NOT(ISERROR(SEARCH("OK",AC5)))</formula>
    </cfRule>
  </conditionalFormatting>
  <conditionalFormatting sqref="BG5:BG41 AF5:AF41">
    <cfRule type="containsText" dxfId="74" priority="16" operator="containsText" text="Cumplida">
      <formula>NOT(ISERROR(SEARCH("Cumplida",AF5)))</formula>
    </cfRule>
    <cfRule type="containsText" dxfId="73" priority="17" operator="containsText" text="Pendiente">
      <formula>NOT(ISERROR(SEARCH("Pendiente",AF5)))</formula>
    </cfRule>
    <cfRule type="containsText" dxfId="72" priority="18" operator="containsText" text="Cumplida">
      <formula>NOT(ISERROR(SEARCH("Cumplida",AF5)))</formula>
    </cfRule>
  </conditionalFormatting>
  <conditionalFormatting sqref="BG5:BG41 AF5:AF41">
    <cfRule type="containsText" dxfId="71" priority="15" stopIfTrue="1" operator="containsText" text="CUMPLIDA">
      <formula>NOT(ISERROR(SEARCH("CUMPLIDA",AF5)))</formula>
    </cfRule>
  </conditionalFormatting>
  <conditionalFormatting sqref="BG5:BG41 AF5:AF41">
    <cfRule type="containsText" dxfId="70" priority="14" stopIfTrue="1" operator="containsText" text="INCUMPLIDA">
      <formula>NOT(ISERROR(SEARCH("INCUMPLIDA",AF5)))</formula>
    </cfRule>
  </conditionalFormatting>
  <conditionalFormatting sqref="AF5:AF41">
    <cfRule type="containsText" dxfId="69" priority="13" operator="containsText" text="PENDIENTE">
      <formula>NOT(ISERROR(SEARCH("PENDIENTE",AF5)))</formula>
    </cfRule>
  </conditionalFormatting>
  <conditionalFormatting sqref="AF5:AF41">
    <cfRule type="containsText" dxfId="68" priority="12" stopIfTrue="1" operator="containsText" text="PENDIENTE">
      <formula>NOT(ISERROR(SEARCH("PENDIENTE",AF5)))</formula>
    </cfRule>
  </conditionalFormatting>
  <conditionalFormatting sqref="BI5:BI41">
    <cfRule type="containsText" dxfId="67" priority="4" operator="containsText" text="cerrada">
      <formula>NOT(ISERROR(SEARCH("cerrada",BI5)))</formula>
    </cfRule>
    <cfRule type="containsText" dxfId="66" priority="5" operator="containsText" text="cerrado">
      <formula>NOT(ISERROR(SEARCH("cerrado",BI5)))</formula>
    </cfRule>
    <cfRule type="containsText" dxfId="65" priority="6" operator="containsText" text="Abierto">
      <formula>NOT(ISERROR(SEARCH("Abierto",BI5)))</formula>
    </cfRule>
  </conditionalFormatting>
  <conditionalFormatting sqref="BI5:BI41">
    <cfRule type="containsText" dxfId="64" priority="1" operator="containsText" text="cerrada">
      <formula>NOT(ISERROR(SEARCH("cerrada",BI5)))</formula>
    </cfRule>
    <cfRule type="containsText" dxfId="63" priority="2" operator="containsText" text="cerrado">
      <formula>NOT(ISERROR(SEARCH("cerrado",BI5)))</formula>
    </cfRule>
    <cfRule type="containsText" dxfId="62" priority="3" operator="containsText" text="Abierto">
      <formula>NOT(ISERROR(SEARCH("Abierto",BI5)))</formula>
    </cfRule>
  </conditionalFormatting>
  <dataValidations count="12">
    <dataValidation type="list" allowBlank="1" showInputMessage="1" showErrorMessage="1" sqref="N5:N191" xr:uid="{00000000-0002-0000-0A00-000000000000}">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42" xr:uid="{00000000-0002-0000-0A00-000001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42" xr:uid="{00000000-0002-0000-0A00-000002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42" xr:uid="{00000000-0002-0000-0A00-000003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42" xr:uid="{00000000-0002-0000-0A00-000004000000}">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L59 L63 L56" xr:uid="{00000000-0002-0000-0A00-000005000000}">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K47 J46:J47 S47 J54:J55 J57:J67 S60 J42" xr:uid="{00000000-0002-0000-0A00-000006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xr:uid="{00000000-0002-0000-0A00-000007000000}">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K61:K63 K42 K54:K59 S54:S59 K46 S46 U71 L61 L59 K71" xr:uid="{00000000-0002-0000-0A00-000008000000}">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42" xr:uid="{00000000-0002-0000-0A00-00000900000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xr:uid="{00000000-0002-0000-0A00-00000A000000}">
      <formula1>-2147483647</formula1>
      <formula2>2147483647</formula2>
    </dataValidation>
    <dataValidation type="list" allowBlank="1" showInputMessage="1" showErrorMessage="1" sqref="H49:H53 H147:H154 P95:P96 H108:H126 P100:P112 P88 P53:P72 P127:P146 P155:P191 P75:P84 H68:H75 H80:H99 P5:P51" xr:uid="{00000000-0002-0000-0A00-00000B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K191"/>
  <sheetViews>
    <sheetView tabSelected="1" zoomScale="64" zoomScaleNormal="64" workbookViewId="0">
      <pane xSplit="11" ySplit="4" topLeftCell="L5" activePane="bottomRight" state="frozen"/>
      <selection pane="topRight" activeCell="L1" sqref="L1"/>
      <selection pane="bottomLeft" activeCell="A5" sqref="A5"/>
      <selection pane="bottomRight" activeCell="H5" sqref="H5"/>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58" width="11.42578125" style="1" hidden="1" customWidth="1" outlineLevel="1"/>
    <col min="59" max="59" width="0" style="1" hidden="1" customWidth="1" outlineLevel="1"/>
    <col min="60" max="60" width="11.42578125" style="1" collapsed="1"/>
    <col min="61" max="16384" width="11.42578125" style="1"/>
  </cols>
  <sheetData>
    <row r="1" spans="1:63" ht="15" customHeight="1" x14ac:dyDescent="0.25">
      <c r="A1" s="587" t="s">
        <v>0</v>
      </c>
      <c r="B1" s="587"/>
      <c r="C1" s="587"/>
      <c r="D1" s="587"/>
      <c r="E1" s="587"/>
      <c r="F1" s="587"/>
      <c r="G1" s="587"/>
      <c r="H1" s="587"/>
      <c r="I1" s="587"/>
      <c r="J1" s="584" t="s">
        <v>1</v>
      </c>
      <c r="K1" s="584"/>
      <c r="L1" s="584"/>
      <c r="M1" s="584"/>
      <c r="N1" s="584"/>
      <c r="O1" s="584"/>
      <c r="P1" s="584"/>
      <c r="Q1" s="584"/>
      <c r="R1" s="584"/>
      <c r="S1" s="584"/>
      <c r="T1" s="584"/>
      <c r="U1" s="584"/>
      <c r="V1" s="584"/>
      <c r="W1" s="584"/>
      <c r="X1" s="585" t="s">
        <v>876</v>
      </c>
      <c r="Y1" s="585"/>
      <c r="Z1" s="585"/>
      <c r="AA1" s="585"/>
      <c r="AB1" s="585"/>
      <c r="AC1" s="585"/>
      <c r="AD1" s="585"/>
      <c r="AE1" s="585"/>
      <c r="AF1" s="455"/>
      <c r="AG1" s="590" t="s">
        <v>716</v>
      </c>
      <c r="AH1" s="590"/>
      <c r="AI1" s="590"/>
      <c r="AJ1" s="590"/>
      <c r="AK1" s="590"/>
      <c r="AL1" s="590"/>
      <c r="AM1" s="590"/>
      <c r="AN1" s="590"/>
      <c r="AO1" s="456"/>
      <c r="AP1" s="594" t="s">
        <v>717</v>
      </c>
      <c r="AQ1" s="594"/>
      <c r="AR1" s="594"/>
      <c r="AS1" s="594"/>
      <c r="AT1" s="594"/>
      <c r="AU1" s="594"/>
      <c r="AV1" s="594"/>
      <c r="AW1" s="594"/>
      <c r="AX1" s="461"/>
      <c r="AY1" s="608" t="s">
        <v>718</v>
      </c>
      <c r="AZ1" s="608"/>
      <c r="BA1" s="608"/>
      <c r="BB1" s="608"/>
      <c r="BC1" s="608"/>
      <c r="BD1" s="608"/>
      <c r="BE1" s="608"/>
      <c r="BF1" s="608"/>
      <c r="BG1" s="641" t="s">
        <v>2</v>
      </c>
      <c r="BH1" s="641"/>
      <c r="BI1" s="641"/>
      <c r="BJ1" s="641"/>
      <c r="BK1" s="641"/>
    </row>
    <row r="2" spans="1:63" ht="15" customHeight="1" x14ac:dyDescent="0.25">
      <c r="A2" s="586" t="s">
        <v>3</v>
      </c>
      <c r="B2" s="586" t="s">
        <v>4</v>
      </c>
      <c r="C2" s="586" t="s">
        <v>5</v>
      </c>
      <c r="D2" s="586" t="s">
        <v>6</v>
      </c>
      <c r="E2" s="586" t="s">
        <v>7</v>
      </c>
      <c r="F2" s="586" t="s">
        <v>8</v>
      </c>
      <c r="G2" s="586" t="s">
        <v>9</v>
      </c>
      <c r="H2" s="586" t="s">
        <v>10</v>
      </c>
      <c r="I2" s="586" t="s">
        <v>11</v>
      </c>
      <c r="J2" s="589" t="s">
        <v>12</v>
      </c>
      <c r="K2" s="584" t="s">
        <v>13</v>
      </c>
      <c r="L2" s="584"/>
      <c r="M2" s="584"/>
      <c r="N2" s="589" t="s">
        <v>14</v>
      </c>
      <c r="O2" s="589" t="s">
        <v>15</v>
      </c>
      <c r="P2" s="589" t="s">
        <v>16</v>
      </c>
      <c r="Q2" s="589" t="s">
        <v>17</v>
      </c>
      <c r="R2" s="589" t="s">
        <v>18</v>
      </c>
      <c r="S2" s="589" t="s">
        <v>19</v>
      </c>
      <c r="T2" s="589" t="s">
        <v>20</v>
      </c>
      <c r="U2" s="589" t="s">
        <v>21</v>
      </c>
      <c r="V2" s="589" t="s">
        <v>22</v>
      </c>
      <c r="W2" s="589" t="s">
        <v>23</v>
      </c>
      <c r="X2" s="588" t="s">
        <v>77</v>
      </c>
      <c r="Y2" s="588" t="s">
        <v>24</v>
      </c>
      <c r="Z2" s="588" t="s">
        <v>25</v>
      </c>
      <c r="AA2" s="588" t="s">
        <v>26</v>
      </c>
      <c r="AB2" s="588" t="s">
        <v>73</v>
      </c>
      <c r="AC2" s="588" t="s">
        <v>27</v>
      </c>
      <c r="AD2" s="588" t="s">
        <v>28</v>
      </c>
      <c r="AE2" s="588" t="s">
        <v>29</v>
      </c>
      <c r="AF2" s="457"/>
      <c r="AG2" s="591" t="s">
        <v>30</v>
      </c>
      <c r="AH2" s="591" t="s">
        <v>31</v>
      </c>
      <c r="AI2" s="591" t="s">
        <v>32</v>
      </c>
      <c r="AJ2" s="591" t="s">
        <v>33</v>
      </c>
      <c r="AK2" s="591" t="s">
        <v>74</v>
      </c>
      <c r="AL2" s="591" t="s">
        <v>34</v>
      </c>
      <c r="AM2" s="591" t="s">
        <v>35</v>
      </c>
      <c r="AN2" s="591" t="s">
        <v>36</v>
      </c>
      <c r="AO2" s="458"/>
      <c r="AP2" s="595" t="s">
        <v>37</v>
      </c>
      <c r="AQ2" s="595" t="s">
        <v>38</v>
      </c>
      <c r="AR2" s="595" t="s">
        <v>39</v>
      </c>
      <c r="AS2" s="595" t="s">
        <v>40</v>
      </c>
      <c r="AT2" s="595" t="s">
        <v>75</v>
      </c>
      <c r="AU2" s="595" t="s">
        <v>41</v>
      </c>
      <c r="AV2" s="595" t="s">
        <v>42</v>
      </c>
      <c r="AW2" s="595" t="s">
        <v>43</v>
      </c>
      <c r="AX2" s="462"/>
      <c r="AY2" s="586" t="s">
        <v>37</v>
      </c>
      <c r="AZ2" s="586" t="s">
        <v>38</v>
      </c>
      <c r="BA2" s="586" t="s">
        <v>39</v>
      </c>
      <c r="BB2" s="586" t="s">
        <v>40</v>
      </c>
      <c r="BC2" s="586" t="s">
        <v>76</v>
      </c>
      <c r="BD2" s="586" t="s">
        <v>41</v>
      </c>
      <c r="BE2" s="586" t="s">
        <v>42</v>
      </c>
      <c r="BF2" s="586" t="s">
        <v>43</v>
      </c>
      <c r="BG2" s="593" t="s">
        <v>44</v>
      </c>
      <c r="BH2" s="593" t="s">
        <v>877</v>
      </c>
      <c r="BI2" s="593" t="s">
        <v>46</v>
      </c>
      <c r="BJ2" s="593" t="s">
        <v>47</v>
      </c>
      <c r="BK2" s="592" t="s">
        <v>48</v>
      </c>
    </row>
    <row r="3" spans="1:63" ht="66" customHeight="1" x14ac:dyDescent="0.25">
      <c r="A3" s="586"/>
      <c r="B3" s="586"/>
      <c r="C3" s="586"/>
      <c r="D3" s="586"/>
      <c r="E3" s="586"/>
      <c r="F3" s="586"/>
      <c r="G3" s="586"/>
      <c r="H3" s="586"/>
      <c r="I3" s="586"/>
      <c r="J3" s="589"/>
      <c r="K3" s="454" t="s">
        <v>49</v>
      </c>
      <c r="L3" s="454" t="s">
        <v>70</v>
      </c>
      <c r="M3" s="454" t="s">
        <v>71</v>
      </c>
      <c r="N3" s="589"/>
      <c r="O3" s="589"/>
      <c r="P3" s="589"/>
      <c r="Q3" s="589"/>
      <c r="R3" s="589"/>
      <c r="S3" s="589"/>
      <c r="T3" s="589"/>
      <c r="U3" s="589"/>
      <c r="V3" s="589"/>
      <c r="W3" s="589"/>
      <c r="X3" s="588"/>
      <c r="Y3" s="588"/>
      <c r="Z3" s="588"/>
      <c r="AA3" s="588"/>
      <c r="AB3" s="588"/>
      <c r="AC3" s="588"/>
      <c r="AD3" s="588"/>
      <c r="AE3" s="588"/>
      <c r="AF3" s="457" t="s">
        <v>44</v>
      </c>
      <c r="AG3" s="591"/>
      <c r="AH3" s="591"/>
      <c r="AI3" s="591"/>
      <c r="AJ3" s="591"/>
      <c r="AK3" s="591"/>
      <c r="AL3" s="591"/>
      <c r="AM3" s="591"/>
      <c r="AN3" s="591"/>
      <c r="AO3" s="458" t="s">
        <v>44</v>
      </c>
      <c r="AP3" s="595"/>
      <c r="AQ3" s="595"/>
      <c r="AR3" s="595"/>
      <c r="AS3" s="595"/>
      <c r="AT3" s="595"/>
      <c r="AU3" s="595"/>
      <c r="AV3" s="595"/>
      <c r="AW3" s="595"/>
      <c r="AX3" s="462" t="s">
        <v>44</v>
      </c>
      <c r="AY3" s="586"/>
      <c r="AZ3" s="586"/>
      <c r="BA3" s="586"/>
      <c r="BB3" s="586"/>
      <c r="BC3" s="586"/>
      <c r="BD3" s="586"/>
      <c r="BE3" s="586"/>
      <c r="BF3" s="586"/>
      <c r="BG3" s="593"/>
      <c r="BH3" s="593"/>
      <c r="BI3" s="593"/>
      <c r="BJ3" s="593"/>
      <c r="BK3" s="592"/>
    </row>
    <row r="4" spans="1:63" ht="117" customHeight="1" x14ac:dyDescent="0.25">
      <c r="A4" s="463" t="s">
        <v>50</v>
      </c>
      <c r="B4" s="463" t="s">
        <v>51</v>
      </c>
      <c r="C4" s="463" t="s">
        <v>52</v>
      </c>
      <c r="D4" s="463" t="s">
        <v>53</v>
      </c>
      <c r="E4" s="463" t="s">
        <v>54</v>
      </c>
      <c r="F4" s="463" t="s">
        <v>51</v>
      </c>
      <c r="G4" s="463" t="s">
        <v>55</v>
      </c>
      <c r="H4" s="463" t="s">
        <v>52</v>
      </c>
      <c r="I4" s="46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460" t="s">
        <v>51</v>
      </c>
      <c r="AQ4" s="460" t="s">
        <v>64</v>
      </c>
      <c r="AR4" s="460" t="s">
        <v>65</v>
      </c>
      <c r="AS4" s="460" t="s">
        <v>66</v>
      </c>
      <c r="AT4" s="460" t="s">
        <v>66</v>
      </c>
      <c r="AU4" s="460" t="s">
        <v>60</v>
      </c>
      <c r="AV4" s="460" t="s">
        <v>67</v>
      </c>
      <c r="AW4" s="460" t="s">
        <v>52</v>
      </c>
      <c r="AX4" s="460"/>
      <c r="AY4" s="463" t="s">
        <v>51</v>
      </c>
      <c r="AZ4" s="463" t="s">
        <v>64</v>
      </c>
      <c r="BA4" s="463" t="s">
        <v>65</v>
      </c>
      <c r="BB4" s="463" t="s">
        <v>66</v>
      </c>
      <c r="BC4" s="463" t="s">
        <v>66</v>
      </c>
      <c r="BD4" s="463" t="s">
        <v>60</v>
      </c>
      <c r="BE4" s="463" t="s">
        <v>67</v>
      </c>
      <c r="BF4" s="463" t="s">
        <v>52</v>
      </c>
      <c r="BG4" s="459" t="s">
        <v>68</v>
      </c>
      <c r="BH4" s="459"/>
      <c r="BI4" s="546" t="s">
        <v>68</v>
      </c>
      <c r="BJ4" s="459"/>
      <c r="BK4" s="592"/>
    </row>
    <row r="5" spans="1:63" ht="35.1" customHeight="1" x14ac:dyDescent="0.25">
      <c r="A5" s="544"/>
      <c r="B5" s="544"/>
      <c r="C5" s="545" t="s">
        <v>154</v>
      </c>
      <c r="D5" s="544"/>
      <c r="E5" s="610" t="s">
        <v>605</v>
      </c>
      <c r="F5" s="544"/>
      <c r="G5" s="544">
        <v>1</v>
      </c>
      <c r="H5" s="486" t="s">
        <v>742</v>
      </c>
      <c r="I5" s="339" t="s">
        <v>606</v>
      </c>
      <c r="J5" s="339" t="s">
        <v>614</v>
      </c>
      <c r="K5" s="223" t="s">
        <v>621</v>
      </c>
      <c r="L5" s="223" t="s">
        <v>629</v>
      </c>
      <c r="M5" s="340">
        <v>1</v>
      </c>
      <c r="N5" s="545" t="s">
        <v>69</v>
      </c>
      <c r="O5" s="545" t="str">
        <f>IF(H5="","",VLOOKUP(H5,'[1]Procedimientos Publicar'!$C$6:$E$85,3,FALSE))</f>
        <v>SUB GERENCIA COMERCIAL</v>
      </c>
      <c r="P5" s="342" t="s">
        <v>635</v>
      </c>
      <c r="Q5" s="544"/>
      <c r="R5" s="544"/>
      <c r="S5" s="544"/>
      <c r="T5" s="40">
        <v>1</v>
      </c>
      <c r="U5" s="544"/>
      <c r="V5" s="340" t="s">
        <v>762</v>
      </c>
      <c r="W5" s="345">
        <v>43860</v>
      </c>
      <c r="X5" s="39">
        <v>43830</v>
      </c>
      <c r="Y5" s="353" t="s">
        <v>636</v>
      </c>
      <c r="Z5" s="544"/>
      <c r="AA5" s="41" t="str">
        <f t="shared" ref="AA5:AA12" si="0">(IF(Z5="","",IF(OR($M5=0,$M5="",$X5=""),"",Z5/$M5)))</f>
        <v/>
      </c>
      <c r="AB5" s="60" t="str">
        <f t="shared" ref="AB5:AB12" si="1">(IF(OR($T5="",AA5=""),"",IF(OR($T5=0,AA5=0),0,IF((AA5*100%)/$T5&gt;100%,100%,(AA5*100%)/$T5))))</f>
        <v/>
      </c>
      <c r="AC5" s="8" t="str">
        <f t="shared" ref="AC5:AC12" si="2">IF(Z5="","",IF(AB5&lt;100%, IF(AB5&lt;25%, "ALERTA","EN TERMINO"), IF(AB5=100%, "OK", "EN TERMINO")))</f>
        <v/>
      </c>
      <c r="AF5" s="13" t="str">
        <f t="shared" ref="AF5:AF12" si="3">IF(AB5=100%,IF(AB5&gt;25%,"CUMPLIDA","PENDIENTE"),IF(AB5&lt;25%,"INCUMPLIDA","PENDIENTE"))</f>
        <v>PENDIENTE</v>
      </c>
      <c r="BG5" s="13" t="str">
        <f t="shared" ref="BG5:BG12" si="4">IF(AB5=100%,"CUMPLIDA","INCUMPLIDA")</f>
        <v>INCUMPLIDA</v>
      </c>
      <c r="BI5" s="547" t="str">
        <f>IF(AF5="CUMPLIDA","CERRADO","ABIERTO")</f>
        <v>ABIERTO</v>
      </c>
    </row>
    <row r="6" spans="1:63" ht="35.1" customHeight="1" x14ac:dyDescent="0.25">
      <c r="A6" s="544"/>
      <c r="B6" s="544"/>
      <c r="C6" s="545" t="s">
        <v>154</v>
      </c>
      <c r="D6" s="544"/>
      <c r="E6" s="610"/>
      <c r="F6" s="544"/>
      <c r="G6" s="604">
        <v>2</v>
      </c>
      <c r="H6" s="486" t="s">
        <v>742</v>
      </c>
      <c r="I6" s="339" t="s">
        <v>607</v>
      </c>
      <c r="J6" s="541" t="s">
        <v>620</v>
      </c>
      <c r="K6" s="223" t="s">
        <v>622</v>
      </c>
      <c r="L6" s="340" t="s">
        <v>630</v>
      </c>
      <c r="M6" s="340">
        <v>1</v>
      </c>
      <c r="N6" s="545" t="s">
        <v>69</v>
      </c>
      <c r="O6" s="545" t="str">
        <f>IF(H6="","",VLOOKUP(H6,'[1]Procedimientos Publicar'!$C$6:$E$85,3,FALSE))</f>
        <v>SUB GERENCIA COMERCIAL</v>
      </c>
      <c r="P6" s="342" t="s">
        <v>635</v>
      </c>
      <c r="Q6" s="544"/>
      <c r="R6" s="544"/>
      <c r="S6" s="544"/>
      <c r="T6" s="40">
        <v>1</v>
      </c>
      <c r="U6" s="544"/>
      <c r="V6" s="340" t="s">
        <v>763</v>
      </c>
      <c r="W6" s="345">
        <v>43860</v>
      </c>
      <c r="X6" s="39">
        <v>43830</v>
      </c>
      <c r="Y6" s="353" t="s">
        <v>636</v>
      </c>
      <c r="Z6" s="544"/>
      <c r="AA6" s="41" t="str">
        <f t="shared" si="0"/>
        <v/>
      </c>
      <c r="AB6" s="60" t="str">
        <f t="shared" si="1"/>
        <v/>
      </c>
      <c r="AC6" s="8" t="str">
        <f t="shared" si="2"/>
        <v/>
      </c>
      <c r="AF6" s="13" t="str">
        <f t="shared" si="3"/>
        <v>PENDIENTE</v>
      </c>
      <c r="BG6" s="13" t="str">
        <f t="shared" si="4"/>
        <v>INCUMPLIDA</v>
      </c>
      <c r="BI6" s="547" t="str">
        <f t="shared" ref="BI6:BI12" si="5">IF(AF6="CUMPLIDA","CERRADO","ABIERTO")</f>
        <v>ABIERTO</v>
      </c>
    </row>
    <row r="7" spans="1:63" ht="35.1" customHeight="1" x14ac:dyDescent="0.25">
      <c r="A7" s="544"/>
      <c r="B7" s="544"/>
      <c r="C7" s="545" t="s">
        <v>154</v>
      </c>
      <c r="D7" s="544"/>
      <c r="E7" s="610"/>
      <c r="F7" s="544"/>
      <c r="G7" s="604"/>
      <c r="H7" s="486" t="s">
        <v>742</v>
      </c>
      <c r="I7" s="223" t="s">
        <v>608</v>
      </c>
      <c r="J7" s="541" t="s">
        <v>615</v>
      </c>
      <c r="K7" s="223" t="s">
        <v>623</v>
      </c>
      <c r="L7" s="223" t="s">
        <v>630</v>
      </c>
      <c r="M7" s="340">
        <v>1</v>
      </c>
      <c r="N7" s="545" t="s">
        <v>69</v>
      </c>
      <c r="O7" s="545" t="str">
        <f>IF(H7="","",VLOOKUP(H7,'[1]Procedimientos Publicar'!$C$6:$E$85,3,FALSE))</f>
        <v>SUB GERENCIA COMERCIAL</v>
      </c>
      <c r="P7" s="342" t="s">
        <v>635</v>
      </c>
      <c r="Q7" s="544"/>
      <c r="R7" s="544"/>
      <c r="S7" s="544"/>
      <c r="T7" s="40">
        <v>1</v>
      </c>
      <c r="U7" s="544"/>
      <c r="V7" s="340" t="s">
        <v>764</v>
      </c>
      <c r="W7" s="345">
        <v>43860</v>
      </c>
      <c r="X7" s="39">
        <v>43830</v>
      </c>
      <c r="Y7" s="353" t="s">
        <v>636</v>
      </c>
      <c r="Z7" s="544"/>
      <c r="AA7" s="41" t="str">
        <f t="shared" si="0"/>
        <v/>
      </c>
      <c r="AB7" s="60" t="str">
        <f t="shared" si="1"/>
        <v/>
      </c>
      <c r="AC7" s="8" t="str">
        <f t="shared" si="2"/>
        <v/>
      </c>
      <c r="AF7" s="13" t="str">
        <f t="shared" si="3"/>
        <v>PENDIENTE</v>
      </c>
      <c r="BG7" s="13" t="str">
        <f t="shared" si="4"/>
        <v>INCUMPLIDA</v>
      </c>
      <c r="BI7" s="547" t="str">
        <f t="shared" si="5"/>
        <v>ABIERTO</v>
      </c>
    </row>
    <row r="8" spans="1:63" ht="35.1" customHeight="1" x14ac:dyDescent="0.25">
      <c r="A8" s="544"/>
      <c r="B8" s="544"/>
      <c r="C8" s="545" t="s">
        <v>154</v>
      </c>
      <c r="D8" s="544"/>
      <c r="E8" s="610"/>
      <c r="F8" s="544"/>
      <c r="G8" s="604"/>
      <c r="H8" s="486" t="s">
        <v>742</v>
      </c>
      <c r="I8" s="223" t="s">
        <v>609</v>
      </c>
      <c r="J8" s="541" t="s">
        <v>615</v>
      </c>
      <c r="K8" s="223" t="s">
        <v>624</v>
      </c>
      <c r="L8" s="223" t="s">
        <v>630</v>
      </c>
      <c r="M8" s="340">
        <v>1</v>
      </c>
      <c r="N8" s="545" t="s">
        <v>69</v>
      </c>
      <c r="O8" s="545" t="str">
        <f>IF(H8="","",VLOOKUP(H8,'[1]Procedimientos Publicar'!$C$6:$E$85,3,FALSE))</f>
        <v>SUB GERENCIA COMERCIAL</v>
      </c>
      <c r="P8" s="342" t="s">
        <v>635</v>
      </c>
      <c r="Q8" s="544"/>
      <c r="R8" s="544"/>
      <c r="S8" s="544"/>
      <c r="T8" s="40">
        <v>1</v>
      </c>
      <c r="U8" s="544"/>
      <c r="V8" s="340" t="s">
        <v>765</v>
      </c>
      <c r="W8" s="345">
        <v>43860</v>
      </c>
      <c r="X8" s="39">
        <v>43830</v>
      </c>
      <c r="Y8" s="353" t="s">
        <v>636</v>
      </c>
      <c r="Z8" s="544"/>
      <c r="AA8" s="41" t="str">
        <f t="shared" si="0"/>
        <v/>
      </c>
      <c r="AB8" s="60" t="str">
        <f t="shared" si="1"/>
        <v/>
      </c>
      <c r="AC8" s="8" t="str">
        <f t="shared" si="2"/>
        <v/>
      </c>
      <c r="AF8" s="13" t="str">
        <f t="shared" si="3"/>
        <v>PENDIENTE</v>
      </c>
      <c r="BG8" s="13" t="str">
        <f t="shared" si="4"/>
        <v>INCUMPLIDA</v>
      </c>
      <c r="BI8" s="547" t="str">
        <f t="shared" si="5"/>
        <v>ABIERTO</v>
      </c>
    </row>
    <row r="9" spans="1:63" ht="35.1" customHeight="1" x14ac:dyDescent="0.25">
      <c r="A9" s="544"/>
      <c r="B9" s="544"/>
      <c r="C9" s="545" t="s">
        <v>154</v>
      </c>
      <c r="D9" s="544"/>
      <c r="E9" s="610"/>
      <c r="F9" s="544"/>
      <c r="G9" s="544">
        <v>3</v>
      </c>
      <c r="H9" s="486" t="s">
        <v>742</v>
      </c>
      <c r="I9" s="339" t="s">
        <v>610</v>
      </c>
      <c r="J9" s="223" t="s">
        <v>616</v>
      </c>
      <c r="K9" s="223" t="s">
        <v>625</v>
      </c>
      <c r="L9" s="223" t="s">
        <v>631</v>
      </c>
      <c r="M9" s="340">
        <v>1</v>
      </c>
      <c r="N9" s="545" t="s">
        <v>69</v>
      </c>
      <c r="O9" s="545" t="str">
        <f>IF(H9="","",VLOOKUP(H9,'[1]Procedimientos Publicar'!$C$6:$E$85,3,FALSE))</f>
        <v>SUB GERENCIA COMERCIAL</v>
      </c>
      <c r="P9" s="342" t="s">
        <v>635</v>
      </c>
      <c r="Q9" s="544"/>
      <c r="R9" s="544"/>
      <c r="S9" s="544"/>
      <c r="T9" s="40">
        <v>1</v>
      </c>
      <c r="U9" s="544"/>
      <c r="V9" s="340" t="s">
        <v>766</v>
      </c>
      <c r="W9" s="345">
        <v>43860</v>
      </c>
      <c r="X9" s="39">
        <v>43830</v>
      </c>
      <c r="Y9" s="353" t="s">
        <v>636</v>
      </c>
      <c r="Z9" s="544"/>
      <c r="AA9" s="41" t="str">
        <f t="shared" si="0"/>
        <v/>
      </c>
      <c r="AB9" s="60" t="str">
        <f t="shared" si="1"/>
        <v/>
      </c>
      <c r="AC9" s="8" t="str">
        <f t="shared" si="2"/>
        <v/>
      </c>
      <c r="AF9" s="13" t="str">
        <f t="shared" si="3"/>
        <v>PENDIENTE</v>
      </c>
      <c r="BG9" s="13" t="str">
        <f t="shared" si="4"/>
        <v>INCUMPLIDA</v>
      </c>
      <c r="BI9" s="547" t="str">
        <f t="shared" si="5"/>
        <v>ABIERTO</v>
      </c>
    </row>
    <row r="10" spans="1:63" ht="35.1" customHeight="1" x14ac:dyDescent="0.25">
      <c r="A10" s="544"/>
      <c r="B10" s="544"/>
      <c r="C10" s="545" t="s">
        <v>154</v>
      </c>
      <c r="D10" s="544"/>
      <c r="E10" s="610"/>
      <c r="F10" s="544"/>
      <c r="G10" s="544">
        <v>4</v>
      </c>
      <c r="H10" s="486" t="s">
        <v>742</v>
      </c>
      <c r="I10" s="223" t="s">
        <v>611</v>
      </c>
      <c r="J10" s="223" t="s">
        <v>617</v>
      </c>
      <c r="K10" s="223" t="s">
        <v>626</v>
      </c>
      <c r="L10" s="223" t="s">
        <v>632</v>
      </c>
      <c r="M10" s="340">
        <v>3</v>
      </c>
      <c r="N10" s="545" t="s">
        <v>69</v>
      </c>
      <c r="O10" s="545" t="str">
        <f>IF(H10="","",VLOOKUP(H10,'[1]Procedimientos Publicar'!$C$6:$E$85,3,FALSE))</f>
        <v>SUB GERENCIA COMERCIAL</v>
      </c>
      <c r="P10" s="342" t="s">
        <v>635</v>
      </c>
      <c r="Q10" s="544"/>
      <c r="R10" s="544"/>
      <c r="S10" s="544"/>
      <c r="T10" s="40">
        <v>1</v>
      </c>
      <c r="U10" s="544"/>
      <c r="V10" s="340" t="s">
        <v>767</v>
      </c>
      <c r="W10" s="345">
        <v>43860</v>
      </c>
      <c r="X10" s="39">
        <v>43830</v>
      </c>
      <c r="Y10" s="353" t="s">
        <v>636</v>
      </c>
      <c r="Z10" s="544"/>
      <c r="AA10" s="41" t="str">
        <f t="shared" si="0"/>
        <v/>
      </c>
      <c r="AB10" s="60" t="str">
        <f t="shared" si="1"/>
        <v/>
      </c>
      <c r="AC10" s="8" t="str">
        <f t="shared" si="2"/>
        <v/>
      </c>
      <c r="AF10" s="13" t="str">
        <f t="shared" si="3"/>
        <v>PENDIENTE</v>
      </c>
      <c r="BG10" s="13" t="str">
        <f t="shared" si="4"/>
        <v>INCUMPLIDA</v>
      </c>
      <c r="BI10" s="547" t="str">
        <f t="shared" si="5"/>
        <v>ABIERTO</v>
      </c>
    </row>
    <row r="11" spans="1:63" ht="35.1" customHeight="1" x14ac:dyDescent="0.25">
      <c r="A11" s="544"/>
      <c r="B11" s="544"/>
      <c r="C11" s="545" t="s">
        <v>154</v>
      </c>
      <c r="D11" s="544"/>
      <c r="E11" s="610"/>
      <c r="F11" s="544"/>
      <c r="G11" s="544">
        <v>5</v>
      </c>
      <c r="H11" s="486" t="s">
        <v>742</v>
      </c>
      <c r="I11" s="341" t="s">
        <v>612</v>
      </c>
      <c r="J11" s="341" t="s">
        <v>618</v>
      </c>
      <c r="K11" s="341" t="s">
        <v>627</v>
      </c>
      <c r="L11" s="341" t="s">
        <v>633</v>
      </c>
      <c r="M11" s="342">
        <v>1</v>
      </c>
      <c r="N11" s="545" t="s">
        <v>69</v>
      </c>
      <c r="O11" s="545" t="str">
        <f>IF(H11="","",VLOOKUP(H11,'[1]Procedimientos Publicar'!$C$6:$E$85,3,FALSE))</f>
        <v>SUB GERENCIA COMERCIAL</v>
      </c>
      <c r="P11" s="342" t="s">
        <v>635</v>
      </c>
      <c r="Q11" s="544"/>
      <c r="R11" s="544"/>
      <c r="S11" s="544"/>
      <c r="T11" s="40">
        <v>1</v>
      </c>
      <c r="U11" s="544"/>
      <c r="V11" s="340" t="s">
        <v>768</v>
      </c>
      <c r="W11" s="345">
        <v>43860</v>
      </c>
      <c r="X11" s="39">
        <v>43830</v>
      </c>
      <c r="Y11" s="353" t="s">
        <v>636</v>
      </c>
      <c r="Z11" s="544"/>
      <c r="AA11" s="41" t="str">
        <f t="shared" si="0"/>
        <v/>
      </c>
      <c r="AB11" s="60" t="str">
        <f t="shared" si="1"/>
        <v/>
      </c>
      <c r="AC11" s="8" t="str">
        <f t="shared" si="2"/>
        <v/>
      </c>
      <c r="AF11" s="13" t="str">
        <f t="shared" si="3"/>
        <v>PENDIENTE</v>
      </c>
      <c r="BG11" s="13" t="str">
        <f t="shared" si="4"/>
        <v>INCUMPLIDA</v>
      </c>
      <c r="BI11" s="547" t="str">
        <f t="shared" si="5"/>
        <v>ABIERTO</v>
      </c>
    </row>
    <row r="12" spans="1:63" ht="35.1" customHeight="1" x14ac:dyDescent="0.25">
      <c r="A12" s="544"/>
      <c r="B12" s="544"/>
      <c r="C12" s="545" t="s">
        <v>154</v>
      </c>
      <c r="D12" s="544"/>
      <c r="E12" s="610"/>
      <c r="F12" s="544"/>
      <c r="G12" s="544">
        <v>6</v>
      </c>
      <c r="H12" s="486" t="s">
        <v>742</v>
      </c>
      <c r="I12" s="342" t="s">
        <v>613</v>
      </c>
      <c r="J12" s="342" t="s">
        <v>619</v>
      </c>
      <c r="K12" s="342" t="s">
        <v>628</v>
      </c>
      <c r="L12" s="342" t="s">
        <v>634</v>
      </c>
      <c r="M12" s="342">
        <v>1</v>
      </c>
      <c r="N12" s="545" t="s">
        <v>69</v>
      </c>
      <c r="O12" s="545" t="str">
        <f>IF(H12="","",VLOOKUP(H12,'[1]Procedimientos Publicar'!$C$6:$E$85,3,FALSE))</f>
        <v>SUB GERENCIA COMERCIAL</v>
      </c>
      <c r="P12" s="342" t="s">
        <v>635</v>
      </c>
      <c r="Q12" s="544"/>
      <c r="R12" s="544"/>
      <c r="S12" s="544"/>
      <c r="T12" s="40">
        <v>1</v>
      </c>
      <c r="U12" s="544"/>
      <c r="V12" s="340" t="s">
        <v>769</v>
      </c>
      <c r="W12" s="346">
        <v>43734</v>
      </c>
      <c r="X12" s="39">
        <v>43830</v>
      </c>
      <c r="Y12" s="61" t="s">
        <v>637</v>
      </c>
      <c r="Z12" s="544">
        <v>1</v>
      </c>
      <c r="AA12" s="41">
        <f t="shared" si="0"/>
        <v>1</v>
      </c>
      <c r="AB12" s="60">
        <f t="shared" si="1"/>
        <v>1</v>
      </c>
      <c r="AC12" s="8" t="str">
        <f t="shared" si="2"/>
        <v>OK</v>
      </c>
      <c r="AF12" s="13" t="str">
        <f t="shared" si="3"/>
        <v>CUMPLIDA</v>
      </c>
      <c r="BG12" s="13" t="str">
        <f t="shared" si="4"/>
        <v>CUMPLIDA</v>
      </c>
      <c r="BI12" s="547" t="str">
        <f t="shared" si="5"/>
        <v>CERRADO</v>
      </c>
    </row>
    <row r="13" spans="1:63" s="466" customFormat="1" ht="69" customHeight="1" x14ac:dyDescent="0.25">
      <c r="C13" s="464"/>
      <c r="E13" s="511"/>
      <c r="H13" s="258"/>
      <c r="I13" s="376"/>
      <c r="N13" s="464"/>
      <c r="O13" s="464"/>
      <c r="P13" s="464"/>
      <c r="T13" s="146"/>
      <c r="X13" s="147"/>
      <c r="AA13" s="362"/>
      <c r="AB13" s="365"/>
      <c r="AF13" s="470"/>
      <c r="BG13" s="470"/>
    </row>
    <row r="14" spans="1:63" s="466" customFormat="1" ht="69" customHeight="1" x14ac:dyDescent="0.25">
      <c r="C14" s="464"/>
      <c r="E14" s="511"/>
      <c r="H14" s="258"/>
      <c r="I14" s="202"/>
      <c r="N14" s="464"/>
      <c r="O14" s="464"/>
      <c r="P14" s="464"/>
      <c r="T14" s="146"/>
      <c r="X14" s="147"/>
      <c r="AA14" s="362"/>
      <c r="AB14" s="365"/>
      <c r="AF14" s="470"/>
      <c r="BG14" s="470"/>
    </row>
    <row r="15" spans="1:63" s="466" customFormat="1" ht="69" customHeight="1" x14ac:dyDescent="0.25">
      <c r="C15" s="464"/>
      <c r="E15" s="511"/>
      <c r="H15" s="258"/>
      <c r="I15" s="202"/>
      <c r="N15" s="464"/>
      <c r="O15" s="464"/>
      <c r="P15" s="464"/>
      <c r="T15" s="146"/>
      <c r="X15" s="147"/>
      <c r="AA15" s="362"/>
      <c r="AB15" s="365"/>
      <c r="AF15" s="470"/>
      <c r="BG15" s="470"/>
    </row>
    <row r="16" spans="1:63" s="466" customFormat="1" ht="69" customHeight="1" x14ac:dyDescent="0.25">
      <c r="C16" s="464"/>
      <c r="E16" s="511"/>
      <c r="G16" s="514"/>
      <c r="H16" s="501"/>
      <c r="I16" s="379"/>
      <c r="J16" s="376"/>
      <c r="K16" s="366"/>
      <c r="N16" s="464"/>
      <c r="O16" s="464"/>
      <c r="P16" s="258"/>
      <c r="T16" s="146"/>
      <c r="V16" s="405"/>
      <c r="W16" s="368"/>
      <c r="X16" s="147"/>
      <c r="Y16" s="361"/>
      <c r="AA16" s="362"/>
      <c r="AB16" s="365"/>
      <c r="AF16" s="470"/>
      <c r="BG16" s="470"/>
    </row>
    <row r="17" spans="3:59" s="466" customFormat="1" ht="69" customHeight="1" x14ac:dyDescent="0.25">
      <c r="C17" s="464"/>
      <c r="E17" s="511"/>
      <c r="G17" s="514"/>
      <c r="H17" s="501"/>
      <c r="I17" s="379"/>
      <c r="J17" s="385"/>
      <c r="K17" s="366"/>
      <c r="N17" s="464"/>
      <c r="O17" s="464"/>
      <c r="P17" s="258"/>
      <c r="T17" s="146"/>
      <c r="V17" s="405"/>
      <c r="W17" s="368"/>
      <c r="X17" s="147"/>
      <c r="Y17" s="361"/>
      <c r="AA17" s="362"/>
      <c r="AB17" s="365"/>
      <c r="AF17" s="470"/>
      <c r="BG17" s="470"/>
    </row>
    <row r="18" spans="3:59" s="466" customFormat="1" ht="69" customHeight="1" x14ac:dyDescent="0.2">
      <c r="C18" s="464"/>
      <c r="E18" s="511"/>
      <c r="H18" s="501"/>
      <c r="I18" s="410"/>
      <c r="J18" s="366"/>
      <c r="K18" s="366"/>
      <c r="N18" s="464"/>
      <c r="O18" s="464"/>
      <c r="P18" s="258"/>
      <c r="T18" s="146"/>
      <c r="V18" s="405"/>
      <c r="W18" s="411"/>
      <c r="X18" s="147"/>
      <c r="Y18" s="361"/>
      <c r="AA18" s="362"/>
      <c r="AB18" s="365"/>
      <c r="AF18" s="470"/>
      <c r="BG18" s="470"/>
    </row>
    <row r="19" spans="3:59" s="466" customFormat="1" ht="69" customHeight="1" x14ac:dyDescent="0.25">
      <c r="C19" s="464"/>
      <c r="E19" s="511"/>
      <c r="H19" s="501"/>
      <c r="I19" s="361"/>
      <c r="J19" s="366"/>
      <c r="K19" s="366"/>
      <c r="N19" s="464"/>
      <c r="O19" s="464"/>
      <c r="P19" s="258"/>
      <c r="T19" s="146"/>
      <c r="V19" s="405"/>
      <c r="W19" s="405"/>
      <c r="X19" s="147"/>
      <c r="Y19" s="361"/>
      <c r="AA19" s="362"/>
      <c r="AB19" s="365"/>
      <c r="AF19" s="470"/>
      <c r="BG19" s="470"/>
    </row>
    <row r="20" spans="3:59" s="466" customFormat="1" ht="69" customHeight="1" x14ac:dyDescent="0.25">
      <c r="C20" s="464"/>
      <c r="E20" s="511"/>
      <c r="H20" s="501"/>
      <c r="I20" s="361"/>
      <c r="J20" s="366"/>
      <c r="K20" s="366"/>
      <c r="N20" s="464"/>
      <c r="O20" s="464"/>
      <c r="P20" s="258"/>
      <c r="T20" s="146"/>
      <c r="V20" s="405"/>
      <c r="W20" s="411"/>
      <c r="X20" s="147"/>
      <c r="Y20" s="361"/>
      <c r="AA20" s="362"/>
      <c r="AB20" s="365"/>
      <c r="AF20" s="470"/>
      <c r="BG20" s="470"/>
    </row>
    <row r="21" spans="3:59" s="466" customFormat="1" ht="69" customHeight="1" x14ac:dyDescent="0.25">
      <c r="C21" s="464"/>
      <c r="E21" s="508"/>
      <c r="H21" s="501"/>
      <c r="I21" s="370"/>
      <c r="J21" s="374"/>
      <c r="K21" s="27"/>
      <c r="L21" s="27"/>
      <c r="M21" s="197"/>
      <c r="N21" s="464"/>
      <c r="O21" s="464"/>
      <c r="P21" s="464"/>
      <c r="S21" s="27"/>
      <c r="T21" s="146"/>
      <c r="V21" s="18"/>
      <c r="W21" s="18"/>
      <c r="X21" s="147"/>
      <c r="Y21" s="375"/>
      <c r="AA21" s="362"/>
      <c r="AB21" s="365"/>
      <c r="AD21" s="28"/>
      <c r="AF21" s="470"/>
      <c r="BG21" s="470"/>
    </row>
    <row r="22" spans="3:59" s="466" customFormat="1" ht="69" customHeight="1" x14ac:dyDescent="0.25">
      <c r="C22" s="464"/>
      <c r="E22" s="508"/>
      <c r="H22" s="501"/>
      <c r="I22" s="202"/>
      <c r="J22" s="369"/>
      <c r="K22" s="27"/>
      <c r="L22" s="27"/>
      <c r="M22" s="197"/>
      <c r="N22" s="464"/>
      <c r="O22" s="464"/>
      <c r="P22" s="464"/>
      <c r="S22" s="27"/>
      <c r="T22" s="146"/>
      <c r="V22" s="18"/>
      <c r="W22" s="18"/>
      <c r="X22" s="147"/>
      <c r="Y22" s="28"/>
      <c r="AA22" s="362"/>
      <c r="AB22" s="365"/>
      <c r="AD22" s="202"/>
      <c r="AF22" s="470"/>
      <c r="BG22" s="470"/>
    </row>
    <row r="23" spans="3:59" s="466" customFormat="1" ht="69" customHeight="1" x14ac:dyDescent="0.25">
      <c r="C23" s="464"/>
      <c r="E23" s="508"/>
      <c r="H23" s="501"/>
      <c r="I23" s="202"/>
      <c r="J23" s="369"/>
      <c r="K23" s="27"/>
      <c r="L23" s="27"/>
      <c r="M23" s="197"/>
      <c r="N23" s="464"/>
      <c r="O23" s="464"/>
      <c r="P23" s="464"/>
      <c r="S23" s="27"/>
      <c r="T23" s="146"/>
      <c r="V23" s="18"/>
      <c r="W23" s="18"/>
      <c r="X23" s="147"/>
      <c r="Y23" s="28"/>
      <c r="AA23" s="362"/>
      <c r="AB23" s="365"/>
      <c r="AD23" s="202"/>
      <c r="AF23" s="470"/>
      <c r="BG23" s="470"/>
    </row>
    <row r="24" spans="3:59" s="466" customFormat="1" ht="69" customHeight="1" x14ac:dyDescent="0.25">
      <c r="C24" s="464"/>
      <c r="E24" s="508"/>
      <c r="H24" s="501"/>
      <c r="I24" s="202"/>
      <c r="J24" s="369"/>
      <c r="K24" s="27"/>
      <c r="L24" s="27"/>
      <c r="M24" s="197"/>
      <c r="N24" s="464"/>
      <c r="O24" s="464"/>
      <c r="P24" s="464"/>
      <c r="S24" s="27"/>
      <c r="T24" s="146"/>
      <c r="V24" s="18"/>
      <c r="W24" s="18"/>
      <c r="X24" s="147"/>
      <c r="Y24" s="28"/>
      <c r="AA24" s="362"/>
      <c r="AB24" s="365"/>
      <c r="AD24" s="202"/>
      <c r="AF24" s="470"/>
      <c r="BG24" s="470"/>
    </row>
    <row r="25" spans="3:59" s="466" customFormat="1" ht="69" customHeight="1" x14ac:dyDescent="0.2">
      <c r="C25" s="464"/>
      <c r="E25" s="508"/>
      <c r="H25" s="501"/>
      <c r="I25" s="202"/>
      <c r="J25" s="369"/>
      <c r="K25" s="28"/>
      <c r="L25" s="27"/>
      <c r="M25" s="197"/>
      <c r="N25" s="464"/>
      <c r="O25" s="464"/>
      <c r="P25" s="464"/>
      <c r="S25" s="28"/>
      <c r="T25" s="146"/>
      <c r="V25" s="18"/>
      <c r="W25" s="18"/>
      <c r="X25" s="147"/>
      <c r="Y25" s="372"/>
      <c r="AA25" s="362"/>
      <c r="AB25" s="365"/>
      <c r="AD25" s="155"/>
      <c r="BG25" s="470"/>
    </row>
    <row r="26" spans="3:59" s="466" customFormat="1" ht="69" customHeight="1" x14ac:dyDescent="0.25">
      <c r="C26" s="464"/>
      <c r="E26" s="508"/>
      <c r="H26" s="501"/>
      <c r="I26" s="202"/>
      <c r="N26" s="464"/>
      <c r="O26" s="464"/>
      <c r="P26" s="464"/>
      <c r="T26" s="146"/>
      <c r="X26" s="147"/>
      <c r="AA26" s="362"/>
      <c r="AB26" s="365"/>
      <c r="AF26" s="470"/>
      <c r="BG26" s="470"/>
    </row>
    <row r="27" spans="3:59" s="466" customFormat="1" ht="69" customHeight="1" x14ac:dyDescent="0.25">
      <c r="C27" s="464"/>
      <c r="E27" s="508"/>
      <c r="H27" s="501"/>
      <c r="I27" s="202"/>
      <c r="N27" s="464"/>
      <c r="O27" s="464"/>
      <c r="P27" s="464"/>
      <c r="T27" s="146"/>
      <c r="X27" s="147"/>
      <c r="AA27" s="362"/>
      <c r="AB27" s="365"/>
      <c r="AF27" s="470"/>
      <c r="BG27" s="470"/>
    </row>
    <row r="28" spans="3:59" s="466" customFormat="1" ht="69" customHeight="1" x14ac:dyDescent="0.25">
      <c r="C28" s="464"/>
      <c r="E28" s="508"/>
      <c r="H28" s="501"/>
      <c r="I28" s="376"/>
      <c r="N28" s="464"/>
      <c r="O28" s="464"/>
      <c r="P28" s="464"/>
      <c r="T28" s="146"/>
      <c r="X28" s="147"/>
      <c r="AA28" s="362"/>
      <c r="AB28" s="365"/>
      <c r="AF28" s="470"/>
      <c r="BG28" s="470"/>
    </row>
    <row r="29" spans="3:59" s="466" customFormat="1" ht="69" customHeight="1" x14ac:dyDescent="0.2">
      <c r="C29" s="464"/>
      <c r="E29" s="508"/>
      <c r="H29" s="501"/>
      <c r="I29" s="369"/>
      <c r="J29" s="371"/>
      <c r="K29" s="27"/>
      <c r="L29" s="27"/>
      <c r="M29" s="197"/>
      <c r="N29" s="464"/>
      <c r="O29" s="464"/>
      <c r="P29" s="464"/>
      <c r="S29" s="27"/>
      <c r="T29" s="146"/>
      <c r="V29" s="18"/>
      <c r="W29" s="18"/>
      <c r="X29" s="147"/>
      <c r="Y29" s="372"/>
      <c r="AA29" s="362"/>
      <c r="AB29" s="365"/>
      <c r="AD29" s="155"/>
      <c r="BG29" s="470"/>
    </row>
    <row r="30" spans="3:59" s="466" customFormat="1" ht="69" customHeight="1" x14ac:dyDescent="0.2">
      <c r="C30" s="464"/>
      <c r="E30" s="508"/>
      <c r="H30" s="501"/>
      <c r="I30" s="369"/>
      <c r="J30" s="371"/>
      <c r="K30" s="27"/>
      <c r="L30" s="27"/>
      <c r="M30" s="197"/>
      <c r="N30" s="464"/>
      <c r="O30" s="464"/>
      <c r="P30" s="464"/>
      <c r="S30" s="27"/>
      <c r="T30" s="146"/>
      <c r="V30" s="18"/>
      <c r="W30" s="18"/>
      <c r="X30" s="147"/>
      <c r="Y30" s="372"/>
      <c r="AA30" s="362"/>
      <c r="AB30" s="365"/>
      <c r="AD30" s="155"/>
      <c r="BG30" s="470"/>
    </row>
    <row r="31" spans="3:59" s="466" customFormat="1" ht="69" customHeight="1" x14ac:dyDescent="0.25">
      <c r="C31" s="464"/>
      <c r="E31" s="508"/>
      <c r="H31" s="501"/>
      <c r="I31" s="369"/>
      <c r="J31" s="369"/>
      <c r="K31" s="27"/>
      <c r="L31" s="27"/>
      <c r="M31" s="197"/>
      <c r="N31" s="464"/>
      <c r="O31" s="464"/>
      <c r="P31" s="464"/>
      <c r="S31" s="27"/>
      <c r="T31" s="146"/>
      <c r="V31" s="18"/>
      <c r="W31" s="18"/>
      <c r="X31" s="147"/>
      <c r="Y31" s="28"/>
      <c r="AA31" s="362"/>
      <c r="AB31" s="365"/>
      <c r="AD31" s="202"/>
      <c r="AF31" s="470"/>
      <c r="BG31" s="470"/>
    </row>
    <row r="32" spans="3:59" s="466" customFormat="1" ht="69" customHeight="1" x14ac:dyDescent="0.25">
      <c r="C32" s="464"/>
      <c r="E32" s="508"/>
      <c r="H32" s="501"/>
      <c r="I32" s="369"/>
      <c r="J32" s="369"/>
      <c r="K32" s="27"/>
      <c r="L32" s="27"/>
      <c r="M32" s="197"/>
      <c r="N32" s="464"/>
      <c r="O32" s="464"/>
      <c r="P32" s="464"/>
      <c r="S32" s="27"/>
      <c r="T32" s="146"/>
      <c r="V32" s="18"/>
      <c r="W32" s="18"/>
      <c r="X32" s="147"/>
      <c r="Y32" s="28"/>
      <c r="AA32" s="362"/>
      <c r="AB32" s="365"/>
      <c r="AD32" s="202"/>
      <c r="AF32" s="470"/>
      <c r="BG32" s="470"/>
    </row>
    <row r="33" spans="3:59" s="466" customFormat="1" ht="69" customHeight="1" x14ac:dyDescent="0.2">
      <c r="C33" s="464"/>
      <c r="E33" s="508"/>
      <c r="H33" s="501"/>
      <c r="I33" s="369"/>
      <c r="J33" s="369"/>
      <c r="K33" s="27"/>
      <c r="L33" s="27"/>
      <c r="M33" s="197"/>
      <c r="N33" s="464"/>
      <c r="O33" s="464"/>
      <c r="P33" s="464"/>
      <c r="S33" s="27"/>
      <c r="T33" s="146"/>
      <c r="V33" s="18"/>
      <c r="W33" s="18"/>
      <c r="X33" s="147"/>
      <c r="Y33" s="372"/>
      <c r="AA33" s="362"/>
      <c r="AB33" s="365"/>
      <c r="AD33" s="155"/>
      <c r="BG33" s="470"/>
    </row>
    <row r="34" spans="3:59" s="466" customFormat="1" ht="69" customHeight="1" x14ac:dyDescent="0.2">
      <c r="C34" s="464"/>
      <c r="E34" s="508"/>
      <c r="H34" s="501"/>
      <c r="I34" s="369"/>
      <c r="J34" s="27"/>
      <c r="K34" s="27"/>
      <c r="L34" s="27"/>
      <c r="M34" s="197"/>
      <c r="N34" s="464"/>
      <c r="O34" s="464"/>
      <c r="P34" s="464"/>
      <c r="S34" s="27"/>
      <c r="T34" s="146"/>
      <c r="V34" s="18"/>
      <c r="W34" s="18"/>
      <c r="X34" s="147"/>
      <c r="Y34" s="372"/>
      <c r="AA34" s="362"/>
      <c r="AB34" s="365"/>
      <c r="AD34" s="155"/>
      <c r="BG34" s="470"/>
    </row>
    <row r="35" spans="3:59" s="466" customFormat="1" ht="69" customHeight="1" x14ac:dyDescent="0.2">
      <c r="C35" s="464"/>
      <c r="E35" s="508"/>
      <c r="H35" s="501"/>
      <c r="I35" s="373"/>
      <c r="J35" s="27"/>
      <c r="K35" s="28"/>
      <c r="L35" s="27"/>
      <c r="M35" s="197"/>
      <c r="N35" s="464"/>
      <c r="O35" s="464"/>
      <c r="P35" s="464"/>
      <c r="S35" s="28"/>
      <c r="T35" s="146"/>
      <c r="V35" s="18"/>
      <c r="W35" s="18"/>
      <c r="X35" s="147"/>
      <c r="Y35" s="372"/>
      <c r="AA35" s="362"/>
      <c r="AB35" s="365"/>
      <c r="AD35" s="155"/>
      <c r="BG35" s="470"/>
    </row>
    <row r="36" spans="3:59" s="466" customFormat="1" ht="69" customHeight="1" x14ac:dyDescent="0.2">
      <c r="C36" s="464"/>
      <c r="E36" s="508"/>
      <c r="H36" s="501"/>
      <c r="I36" s="369"/>
      <c r="J36" s="27"/>
      <c r="K36" s="28"/>
      <c r="L36" s="27"/>
      <c r="M36" s="197"/>
      <c r="N36" s="464"/>
      <c r="O36" s="464"/>
      <c r="P36" s="464"/>
      <c r="S36" s="28"/>
      <c r="T36" s="146"/>
      <c r="V36" s="18"/>
      <c r="W36" s="18"/>
      <c r="X36" s="147"/>
      <c r="Y36" s="372"/>
      <c r="AA36" s="362"/>
      <c r="AB36" s="365"/>
      <c r="AD36" s="155"/>
      <c r="BG36" s="470"/>
    </row>
    <row r="37" spans="3:59" s="466" customFormat="1" ht="69" customHeight="1" x14ac:dyDescent="0.25">
      <c r="C37" s="464"/>
      <c r="E37" s="508"/>
      <c r="H37" s="501"/>
      <c r="I37" s="370"/>
      <c r="J37" s="374"/>
      <c r="K37" s="27"/>
      <c r="L37" s="27"/>
      <c r="M37" s="197"/>
      <c r="N37" s="464"/>
      <c r="O37" s="464"/>
      <c r="P37" s="464"/>
      <c r="S37" s="27"/>
      <c r="T37" s="146"/>
      <c r="V37" s="18"/>
      <c r="W37" s="18"/>
      <c r="X37" s="147"/>
      <c r="Y37" s="375"/>
      <c r="AA37" s="362"/>
      <c r="AB37" s="365"/>
      <c r="AD37" s="28"/>
      <c r="AF37" s="470"/>
      <c r="BG37" s="470"/>
    </row>
    <row r="38" spans="3:59" s="466" customFormat="1" ht="69" customHeight="1" x14ac:dyDescent="0.25">
      <c r="C38" s="464"/>
      <c r="E38" s="508"/>
      <c r="H38" s="501"/>
      <c r="I38" s="370"/>
      <c r="J38" s="374"/>
      <c r="K38" s="27"/>
      <c r="L38" s="27"/>
      <c r="M38" s="197"/>
      <c r="N38" s="464"/>
      <c r="O38" s="464"/>
      <c r="P38" s="464"/>
      <c r="S38" s="27"/>
      <c r="T38" s="146"/>
      <c r="V38" s="18"/>
      <c r="W38" s="18"/>
      <c r="X38" s="147"/>
      <c r="Y38" s="375"/>
      <c r="AA38" s="362"/>
      <c r="AB38" s="365"/>
      <c r="AD38" s="28"/>
      <c r="AF38" s="470"/>
      <c r="BG38" s="470"/>
    </row>
    <row r="39" spans="3:59" s="466" customFormat="1" ht="69" customHeight="1" x14ac:dyDescent="0.25">
      <c r="C39" s="464"/>
      <c r="E39" s="508"/>
      <c r="H39" s="501"/>
      <c r="I39" s="202"/>
      <c r="J39" s="369"/>
      <c r="K39" s="27"/>
      <c r="L39" s="27"/>
      <c r="M39" s="197"/>
      <c r="N39" s="464"/>
      <c r="O39" s="464"/>
      <c r="P39" s="464"/>
      <c r="S39" s="27"/>
      <c r="T39" s="146"/>
      <c r="V39" s="18"/>
      <c r="W39" s="18"/>
      <c r="X39" s="147"/>
      <c r="Y39" s="28"/>
      <c r="AA39" s="362"/>
      <c r="AB39" s="365"/>
      <c r="AD39" s="202"/>
      <c r="AF39" s="470"/>
      <c r="BG39" s="470"/>
    </row>
    <row r="40" spans="3:59" s="466" customFormat="1" ht="69" customHeight="1" x14ac:dyDescent="0.25">
      <c r="C40" s="464"/>
      <c r="E40" s="508"/>
      <c r="H40" s="501"/>
      <c r="I40" s="202"/>
      <c r="J40" s="369"/>
      <c r="K40" s="27"/>
      <c r="L40" s="27"/>
      <c r="M40" s="197"/>
      <c r="N40" s="464"/>
      <c r="O40" s="464"/>
      <c r="P40" s="464"/>
      <c r="S40" s="27"/>
      <c r="T40" s="146"/>
      <c r="V40" s="18"/>
      <c r="W40" s="18"/>
      <c r="X40" s="147"/>
      <c r="Y40" s="28"/>
      <c r="AA40" s="362"/>
      <c r="AB40" s="365"/>
      <c r="AD40" s="202"/>
      <c r="AF40" s="470"/>
      <c r="BG40" s="470"/>
    </row>
    <row r="41" spans="3:59" s="466" customFormat="1" ht="69" customHeight="1" x14ac:dyDescent="0.25">
      <c r="C41" s="464"/>
      <c r="E41" s="508"/>
      <c r="H41" s="501"/>
      <c r="I41" s="202"/>
      <c r="J41" s="369"/>
      <c r="K41" s="27"/>
      <c r="L41" s="27"/>
      <c r="M41" s="197"/>
      <c r="N41" s="464"/>
      <c r="O41" s="464"/>
      <c r="P41" s="464"/>
      <c r="S41" s="27"/>
      <c r="T41" s="146"/>
      <c r="V41" s="18"/>
      <c r="W41" s="18"/>
      <c r="X41" s="147"/>
      <c r="Y41" s="28"/>
      <c r="AA41" s="362"/>
      <c r="AB41" s="365"/>
      <c r="AD41" s="202"/>
      <c r="AF41" s="470"/>
      <c r="BG41" s="470"/>
    </row>
    <row r="42" spans="3:59" s="466" customFormat="1" ht="69" customHeight="1" x14ac:dyDescent="0.2">
      <c r="C42" s="464"/>
      <c r="E42" s="508"/>
      <c r="H42" s="501"/>
      <c r="I42" s="202"/>
      <c r="J42" s="369"/>
      <c r="K42" s="28"/>
      <c r="L42" s="27"/>
      <c r="M42" s="197"/>
      <c r="N42" s="464"/>
      <c r="O42" s="464"/>
      <c r="P42" s="464"/>
      <c r="S42" s="28"/>
      <c r="T42" s="146"/>
      <c r="V42" s="18"/>
      <c r="W42" s="18"/>
      <c r="X42" s="147"/>
      <c r="Y42" s="372"/>
      <c r="AA42" s="362"/>
      <c r="AB42" s="365"/>
      <c r="AD42" s="155"/>
      <c r="BG42" s="470"/>
    </row>
    <row r="43" spans="3:59" s="466" customFormat="1" ht="69" customHeight="1" x14ac:dyDescent="0.25">
      <c r="C43" s="464"/>
      <c r="E43" s="510"/>
      <c r="H43" s="501"/>
      <c r="I43" s="202"/>
      <c r="N43" s="464"/>
      <c r="O43" s="464"/>
      <c r="P43" s="464"/>
      <c r="T43" s="146"/>
      <c r="X43" s="147"/>
      <c r="AA43" s="362"/>
      <c r="AB43" s="365"/>
      <c r="AF43" s="470"/>
      <c r="BG43" s="470"/>
    </row>
    <row r="44" spans="3:59" s="466" customFormat="1" ht="69" customHeight="1" x14ac:dyDescent="0.25">
      <c r="C44" s="464"/>
      <c r="E44" s="510"/>
      <c r="H44" s="501"/>
      <c r="I44" s="202"/>
      <c r="N44" s="464"/>
      <c r="O44" s="464"/>
      <c r="P44" s="464"/>
      <c r="T44" s="146"/>
      <c r="X44" s="147"/>
      <c r="AA44" s="362"/>
      <c r="AB44" s="365"/>
      <c r="AF44" s="470"/>
      <c r="BG44" s="470"/>
    </row>
    <row r="45" spans="3:59" s="466" customFormat="1" ht="69" customHeight="1" x14ac:dyDescent="0.25">
      <c r="C45" s="464"/>
      <c r="E45" s="510"/>
      <c r="H45" s="501"/>
      <c r="I45" s="376"/>
      <c r="N45" s="464"/>
      <c r="O45" s="464"/>
      <c r="P45" s="464"/>
      <c r="T45" s="146"/>
      <c r="X45" s="147"/>
      <c r="AA45" s="362"/>
      <c r="AB45" s="365"/>
      <c r="AF45" s="470"/>
      <c r="BG45" s="470"/>
    </row>
    <row r="46" spans="3:59" s="466" customFormat="1" ht="69" customHeight="1" x14ac:dyDescent="0.25">
      <c r="C46" s="464"/>
      <c r="E46" s="503"/>
      <c r="H46" s="258"/>
      <c r="I46" s="465"/>
      <c r="J46" s="465"/>
      <c r="K46" s="465"/>
      <c r="L46" s="377"/>
      <c r="N46" s="464"/>
      <c r="O46" s="464"/>
      <c r="P46" s="464"/>
      <c r="S46" s="465"/>
      <c r="T46" s="146"/>
      <c r="V46" s="502"/>
      <c r="W46" s="502"/>
      <c r="X46" s="147"/>
      <c r="Y46" s="465"/>
      <c r="AA46" s="362"/>
      <c r="AB46" s="365"/>
      <c r="AD46" s="361"/>
      <c r="AF46" s="470"/>
      <c r="BG46" s="470"/>
    </row>
    <row r="47" spans="3:59" s="466" customFormat="1" ht="69" customHeight="1" x14ac:dyDescent="0.25">
      <c r="C47" s="464"/>
      <c r="E47" s="503"/>
      <c r="H47" s="258"/>
      <c r="I47" s="379"/>
      <c r="J47" s="465"/>
      <c r="K47" s="465"/>
      <c r="L47" s="380"/>
      <c r="N47" s="464"/>
      <c r="O47" s="464"/>
      <c r="P47" s="464"/>
      <c r="S47" s="465"/>
      <c r="T47" s="146"/>
      <c r="V47" s="381"/>
      <c r="W47" s="382"/>
      <c r="X47" s="147"/>
      <c r="Y47" s="465"/>
      <c r="AA47" s="362"/>
      <c r="AB47" s="365"/>
      <c r="AD47" s="361"/>
      <c r="AF47" s="470"/>
      <c r="BG47" s="470"/>
    </row>
    <row r="48" spans="3:59" s="466" customFormat="1" ht="69" customHeight="1" x14ac:dyDescent="0.25">
      <c r="C48" s="464"/>
      <c r="E48" s="503"/>
      <c r="H48" s="258"/>
      <c r="I48" s="202"/>
      <c r="J48" s="202"/>
      <c r="K48" s="202"/>
      <c r="L48" s="376"/>
      <c r="N48" s="464"/>
      <c r="O48" s="464"/>
      <c r="P48" s="464"/>
      <c r="S48" s="202"/>
      <c r="T48" s="146"/>
      <c r="V48" s="502"/>
      <c r="W48" s="502"/>
      <c r="X48" s="147"/>
      <c r="Y48" s="465"/>
      <c r="AA48" s="362"/>
      <c r="AB48" s="365"/>
      <c r="AD48" s="465"/>
      <c r="BG48" s="470"/>
    </row>
    <row r="49" spans="3:59" s="466" customFormat="1" ht="69" customHeight="1" x14ac:dyDescent="0.25">
      <c r="C49" s="464"/>
      <c r="E49" s="508"/>
      <c r="H49" s="501"/>
      <c r="I49" s="367"/>
      <c r="J49" s="367"/>
      <c r="K49" s="367"/>
      <c r="L49" s="367"/>
      <c r="N49" s="464"/>
      <c r="O49" s="464"/>
      <c r="P49" s="501"/>
      <c r="S49" s="367"/>
      <c r="T49" s="146"/>
      <c r="V49" s="383"/>
      <c r="W49" s="383"/>
      <c r="X49" s="147"/>
      <c r="Y49" s="384"/>
      <c r="AA49" s="362"/>
      <c r="AB49" s="365"/>
      <c r="AD49" s="385"/>
      <c r="AF49" s="470"/>
      <c r="BG49" s="470"/>
    </row>
    <row r="50" spans="3:59" s="466" customFormat="1" ht="69" customHeight="1" x14ac:dyDescent="0.2">
      <c r="C50" s="464"/>
      <c r="E50" s="508"/>
      <c r="H50" s="501"/>
      <c r="I50" s="367"/>
      <c r="J50" s="386"/>
      <c r="K50" s="386"/>
      <c r="L50" s="386"/>
      <c r="N50" s="464"/>
      <c r="O50" s="464"/>
      <c r="P50" s="501"/>
      <c r="S50" s="386"/>
      <c r="T50" s="146"/>
      <c r="U50" s="386"/>
      <c r="V50" s="383"/>
      <c r="W50" s="383"/>
      <c r="X50" s="147"/>
      <c r="Y50" s="465"/>
      <c r="AA50" s="362"/>
      <c r="AB50" s="365"/>
      <c r="AD50" s="367"/>
      <c r="BG50" s="470"/>
    </row>
    <row r="51" spans="3:59" s="466" customFormat="1" ht="69" customHeight="1" x14ac:dyDescent="0.2">
      <c r="C51" s="464"/>
      <c r="E51" s="508"/>
      <c r="H51" s="501"/>
      <c r="I51" s="367"/>
      <c r="J51" s="386"/>
      <c r="K51" s="386"/>
      <c r="L51" s="386"/>
      <c r="N51" s="464"/>
      <c r="O51" s="464"/>
      <c r="P51" s="501"/>
      <c r="S51" s="386"/>
      <c r="T51" s="146"/>
      <c r="V51" s="383"/>
      <c r="W51" s="383"/>
      <c r="X51" s="147"/>
      <c r="Y51" s="465"/>
      <c r="AA51" s="362"/>
      <c r="AB51" s="365"/>
      <c r="AD51" s="465"/>
      <c r="AF51" s="470"/>
      <c r="BG51" s="470"/>
    </row>
    <row r="52" spans="3:59" s="466" customFormat="1" ht="69" customHeight="1" x14ac:dyDescent="0.2">
      <c r="C52" s="464"/>
      <c r="E52" s="508"/>
      <c r="H52" s="501"/>
      <c r="I52" s="367"/>
      <c r="J52" s="387"/>
      <c r="K52" s="367"/>
      <c r="L52" s="386"/>
      <c r="N52" s="464"/>
      <c r="O52" s="464"/>
      <c r="P52" s="386"/>
      <c r="S52" s="367"/>
      <c r="T52" s="146"/>
      <c r="V52" s="388"/>
      <c r="W52" s="388"/>
      <c r="X52" s="147"/>
      <c r="Y52" s="465"/>
      <c r="AA52" s="362"/>
      <c r="AB52" s="365"/>
      <c r="AD52" s="465"/>
      <c r="AF52" s="470"/>
      <c r="BG52" s="470"/>
    </row>
    <row r="53" spans="3:59" s="466" customFormat="1" ht="69" customHeight="1" x14ac:dyDescent="0.2">
      <c r="C53" s="464"/>
      <c r="E53" s="508"/>
      <c r="H53" s="501"/>
      <c r="I53" s="367"/>
      <c r="J53" s="386"/>
      <c r="K53" s="386"/>
      <c r="L53" s="386"/>
      <c r="N53" s="464"/>
      <c r="O53" s="464"/>
      <c r="P53" s="501"/>
      <c r="S53" s="386"/>
      <c r="T53" s="146"/>
      <c r="V53" s="383"/>
      <c r="W53" s="383"/>
      <c r="X53" s="147"/>
      <c r="Y53" s="465"/>
      <c r="AA53" s="362"/>
      <c r="AB53" s="365"/>
      <c r="AD53" s="361"/>
      <c r="AF53" s="470"/>
      <c r="BG53" s="470"/>
    </row>
    <row r="54" spans="3:59" s="466" customFormat="1" ht="69" customHeight="1" x14ac:dyDescent="0.25">
      <c r="C54" s="464"/>
      <c r="E54" s="511"/>
      <c r="H54" s="501"/>
      <c r="I54" s="202"/>
      <c r="J54" s="153"/>
      <c r="K54" s="153"/>
      <c r="L54" s="153"/>
      <c r="M54" s="154"/>
      <c r="N54" s="464"/>
      <c r="O54" s="464"/>
      <c r="P54" s="464"/>
      <c r="S54" s="153"/>
      <c r="T54" s="146"/>
      <c r="V54" s="18"/>
      <c r="W54" s="18"/>
      <c r="X54" s="147"/>
      <c r="Y54" s="15"/>
      <c r="AA54" s="362"/>
      <c r="AB54" s="365"/>
      <c r="AD54" s="364"/>
      <c r="AF54" s="470"/>
      <c r="BG54" s="470"/>
    </row>
    <row r="55" spans="3:59" s="466" customFormat="1" ht="69" customHeight="1" x14ac:dyDescent="0.25">
      <c r="C55" s="464"/>
      <c r="E55" s="511"/>
      <c r="H55" s="501"/>
      <c r="I55" s="202"/>
      <c r="J55" s="389"/>
      <c r="K55" s="153"/>
      <c r="L55" s="153"/>
      <c r="M55" s="157"/>
      <c r="N55" s="464"/>
      <c r="O55" s="464"/>
      <c r="P55" s="464"/>
      <c r="S55" s="153"/>
      <c r="T55" s="146"/>
      <c r="V55" s="158"/>
      <c r="W55" s="158"/>
      <c r="X55" s="147"/>
      <c r="Y55" s="15"/>
      <c r="AA55" s="362"/>
      <c r="AB55" s="365"/>
      <c r="AD55" s="364"/>
      <c r="AF55" s="470"/>
      <c r="BG55" s="470"/>
    </row>
    <row r="56" spans="3:59" s="466" customFormat="1" ht="69" customHeight="1" x14ac:dyDescent="0.25">
      <c r="C56" s="464"/>
      <c r="E56" s="511"/>
      <c r="H56" s="501"/>
      <c r="I56" s="376"/>
      <c r="J56" s="376"/>
      <c r="K56" s="15"/>
      <c r="L56" s="153"/>
      <c r="M56" s="154"/>
      <c r="N56" s="464"/>
      <c r="O56" s="464"/>
      <c r="P56" s="464"/>
      <c r="S56" s="15"/>
      <c r="T56" s="146"/>
      <c r="V56" s="18"/>
      <c r="W56" s="18"/>
      <c r="X56" s="147"/>
      <c r="Y56" s="15"/>
      <c r="AA56" s="362"/>
      <c r="AB56" s="365"/>
      <c r="AD56" s="17"/>
      <c r="AF56" s="470"/>
      <c r="BG56" s="470"/>
    </row>
    <row r="57" spans="3:59" s="466" customFormat="1" ht="69" customHeight="1" x14ac:dyDescent="0.25">
      <c r="C57" s="464"/>
      <c r="E57" s="511"/>
      <c r="H57" s="501"/>
      <c r="I57" s="390"/>
      <c r="J57" s="15"/>
      <c r="K57" s="15"/>
      <c r="L57" s="17"/>
      <c r="M57" s="162"/>
      <c r="N57" s="464"/>
      <c r="O57" s="464"/>
      <c r="P57" s="464"/>
      <c r="S57" s="15"/>
      <c r="T57" s="146"/>
      <c r="V57" s="18"/>
      <c r="W57" s="18"/>
      <c r="X57" s="147"/>
      <c r="Y57" s="15"/>
      <c r="AA57" s="362"/>
      <c r="AB57" s="365"/>
      <c r="AD57" s="364"/>
      <c r="AF57" s="470"/>
      <c r="BG57" s="470"/>
    </row>
    <row r="58" spans="3:59" s="466" customFormat="1" ht="69" customHeight="1" x14ac:dyDescent="0.25">
      <c r="C58" s="464"/>
      <c r="E58" s="511"/>
      <c r="H58" s="501"/>
      <c r="I58" s="202"/>
      <c r="J58" s="15"/>
      <c r="K58" s="15"/>
      <c r="L58" s="391"/>
      <c r="M58" s="164"/>
      <c r="N58" s="464"/>
      <c r="O58" s="464"/>
      <c r="P58" s="464"/>
      <c r="S58" s="15"/>
      <c r="T58" s="146"/>
      <c r="V58" s="18"/>
      <c r="W58" s="155"/>
      <c r="X58" s="147"/>
      <c r="Y58" s="15"/>
      <c r="AA58" s="362"/>
      <c r="AB58" s="365"/>
      <c r="AD58" s="17"/>
      <c r="AF58" s="470"/>
      <c r="BG58" s="470"/>
    </row>
    <row r="59" spans="3:59" s="466" customFormat="1" ht="69" customHeight="1" x14ac:dyDescent="0.25">
      <c r="C59" s="464"/>
      <c r="E59" s="511"/>
      <c r="H59" s="501"/>
      <c r="I59" s="376"/>
      <c r="J59" s="15"/>
      <c r="K59" s="27"/>
      <c r="L59" s="27"/>
      <c r="M59" s="154"/>
      <c r="N59" s="464"/>
      <c r="O59" s="464"/>
      <c r="P59" s="464"/>
      <c r="S59" s="27"/>
      <c r="T59" s="146"/>
      <c r="V59" s="18"/>
      <c r="W59" s="18"/>
      <c r="X59" s="147"/>
      <c r="Y59" s="15"/>
      <c r="AA59" s="362"/>
      <c r="AB59" s="365"/>
      <c r="AD59" s="17"/>
      <c r="AF59" s="470"/>
      <c r="AG59" s="470"/>
      <c r="AH59" s="470"/>
      <c r="AI59" s="470"/>
      <c r="AJ59" s="470"/>
      <c r="AK59" s="470"/>
      <c r="AL59" s="470"/>
      <c r="AM59" s="470"/>
      <c r="AN59" s="470"/>
      <c r="AO59" s="470"/>
      <c r="AP59" s="470"/>
      <c r="AQ59" s="470"/>
      <c r="AR59" s="470"/>
      <c r="AS59" s="470"/>
      <c r="AT59" s="470"/>
      <c r="AU59" s="470"/>
      <c r="AV59" s="470"/>
      <c r="AW59" s="470"/>
      <c r="AX59" s="470"/>
      <c r="AY59" s="470"/>
      <c r="AZ59" s="470"/>
      <c r="BA59" s="470"/>
      <c r="BB59" s="470"/>
      <c r="BC59" s="470"/>
      <c r="BD59" s="470"/>
      <c r="BE59" s="470"/>
      <c r="BF59" s="470"/>
      <c r="BG59" s="470"/>
    </row>
    <row r="60" spans="3:59" s="466" customFormat="1" ht="69" customHeight="1" x14ac:dyDescent="0.25">
      <c r="C60" s="464"/>
      <c r="E60" s="511"/>
      <c r="H60" s="501"/>
      <c r="I60" s="202"/>
      <c r="J60" s="15"/>
      <c r="K60" s="15"/>
      <c r="L60" s="15"/>
      <c r="M60" s="162"/>
      <c r="N60" s="464"/>
      <c r="O60" s="464"/>
      <c r="P60" s="464"/>
      <c r="S60" s="15"/>
      <c r="T60" s="146"/>
      <c r="V60" s="18"/>
      <c r="W60" s="18"/>
      <c r="X60" s="147"/>
      <c r="Y60" s="15"/>
      <c r="AA60" s="362"/>
      <c r="AB60" s="365"/>
      <c r="AD60" s="17"/>
      <c r="AF60" s="470"/>
      <c r="BG60" s="470"/>
    </row>
    <row r="61" spans="3:59" s="466" customFormat="1" ht="69" customHeight="1" x14ac:dyDescent="0.25">
      <c r="C61" s="464"/>
      <c r="E61" s="511"/>
      <c r="H61" s="501"/>
      <c r="I61" s="202"/>
      <c r="J61" s="15"/>
      <c r="K61" s="15"/>
      <c r="L61" s="15"/>
      <c r="M61" s="162"/>
      <c r="N61" s="464"/>
      <c r="O61" s="464"/>
      <c r="P61" s="464"/>
      <c r="S61" s="15"/>
      <c r="T61" s="146"/>
      <c r="V61" s="18"/>
      <c r="W61" s="18"/>
      <c r="X61" s="147"/>
      <c r="Y61" s="15"/>
      <c r="AA61" s="362"/>
      <c r="AB61" s="365"/>
      <c r="AD61" s="17"/>
      <c r="AF61" s="470"/>
      <c r="BG61" s="470"/>
    </row>
    <row r="62" spans="3:59" s="466" customFormat="1" ht="69" customHeight="1" x14ac:dyDescent="0.25">
      <c r="C62" s="464"/>
      <c r="E62" s="511"/>
      <c r="H62" s="501"/>
      <c r="I62" s="202"/>
      <c r="J62" s="15"/>
      <c r="K62" s="15"/>
      <c r="L62" s="15"/>
      <c r="M62" s="162"/>
      <c r="N62" s="464"/>
      <c r="O62" s="464"/>
      <c r="P62" s="464"/>
      <c r="S62" s="15"/>
      <c r="T62" s="146"/>
      <c r="V62" s="18"/>
      <c r="W62" s="18"/>
      <c r="X62" s="147"/>
      <c r="Y62" s="15"/>
      <c r="AA62" s="362"/>
      <c r="AB62" s="365"/>
      <c r="AD62" s="175"/>
      <c r="AF62" s="470"/>
      <c r="BG62" s="470"/>
    </row>
    <row r="63" spans="3:59" s="466" customFormat="1" ht="69" customHeight="1" x14ac:dyDescent="0.25">
      <c r="C63" s="464"/>
      <c r="E63" s="511"/>
      <c r="H63" s="501"/>
      <c r="I63" s="202"/>
      <c r="J63" s="27"/>
      <c r="K63" s="27"/>
      <c r="L63" s="27"/>
      <c r="M63" s="164"/>
      <c r="N63" s="464"/>
      <c r="O63" s="464"/>
      <c r="P63" s="464"/>
      <c r="S63" s="27"/>
      <c r="T63" s="146"/>
      <c r="V63" s="18"/>
      <c r="W63" s="18"/>
      <c r="X63" s="147"/>
      <c r="Y63" s="15"/>
      <c r="AA63" s="362"/>
      <c r="AB63" s="365"/>
      <c r="AD63" s="17"/>
      <c r="AF63" s="470"/>
      <c r="BG63" s="470"/>
    </row>
    <row r="64" spans="3:59" s="466" customFormat="1" ht="69" customHeight="1" x14ac:dyDescent="0.25">
      <c r="C64" s="464"/>
      <c r="E64" s="508"/>
      <c r="H64" s="501"/>
      <c r="I64" s="367"/>
      <c r="J64" s="392"/>
      <c r="N64" s="464"/>
      <c r="O64" s="464"/>
      <c r="P64" s="464"/>
      <c r="T64" s="146"/>
      <c r="X64" s="147"/>
      <c r="Y64" s="203"/>
      <c r="AA64" s="362"/>
      <c r="AB64" s="365"/>
      <c r="AD64" s="15"/>
      <c r="AF64" s="470"/>
      <c r="BG64" s="470"/>
    </row>
    <row r="65" spans="3:59" s="466" customFormat="1" ht="69" customHeight="1" x14ac:dyDescent="0.25">
      <c r="C65" s="464"/>
      <c r="E65" s="508"/>
      <c r="H65" s="501"/>
      <c r="I65" s="202"/>
      <c r="J65" s="392"/>
      <c r="N65" s="464"/>
      <c r="O65" s="464"/>
      <c r="P65" s="464"/>
      <c r="T65" s="146"/>
      <c r="X65" s="147"/>
      <c r="Y65" s="203"/>
      <c r="AA65" s="362"/>
      <c r="AB65" s="365"/>
      <c r="AD65" s="15"/>
      <c r="AF65" s="470"/>
      <c r="BG65" s="470"/>
    </row>
    <row r="66" spans="3:59" s="466" customFormat="1" ht="69" customHeight="1" x14ac:dyDescent="0.25">
      <c r="C66" s="464"/>
      <c r="E66" s="508"/>
      <c r="H66" s="501"/>
      <c r="I66" s="202"/>
      <c r="J66" s="392"/>
      <c r="N66" s="464"/>
      <c r="O66" s="464"/>
      <c r="P66" s="464"/>
      <c r="T66" s="146"/>
      <c r="X66" s="147"/>
      <c r="Y66" s="203"/>
      <c r="AA66" s="362"/>
      <c r="AB66" s="365"/>
      <c r="AD66" s="15"/>
      <c r="AF66" s="470"/>
      <c r="BG66" s="470"/>
    </row>
    <row r="67" spans="3:59" s="466" customFormat="1" ht="69" customHeight="1" x14ac:dyDescent="0.25">
      <c r="C67" s="464"/>
      <c r="E67" s="508"/>
      <c r="H67" s="501"/>
      <c r="I67" s="202"/>
      <c r="J67" s="392"/>
      <c r="N67" s="464"/>
      <c r="O67" s="464"/>
      <c r="P67" s="464"/>
      <c r="T67" s="146"/>
      <c r="X67" s="147"/>
      <c r="Y67" s="203"/>
      <c r="AA67" s="362"/>
      <c r="AB67" s="365"/>
      <c r="AD67" s="15"/>
      <c r="AF67" s="470"/>
      <c r="BG67" s="470"/>
    </row>
    <row r="68" spans="3:59" s="466" customFormat="1" ht="69" customHeight="1" x14ac:dyDescent="0.2">
      <c r="C68" s="464"/>
      <c r="E68" s="503"/>
      <c r="H68" s="501"/>
      <c r="I68" s="370"/>
      <c r="N68" s="464"/>
      <c r="O68" s="464"/>
      <c r="P68" s="464"/>
      <c r="T68" s="146"/>
      <c r="X68" s="147"/>
      <c r="Y68" s="372"/>
      <c r="AA68" s="362"/>
      <c r="AB68" s="365"/>
      <c r="AF68" s="470"/>
      <c r="BG68" s="470"/>
    </row>
    <row r="69" spans="3:59" s="466" customFormat="1" ht="69" customHeight="1" x14ac:dyDescent="0.25">
      <c r="C69" s="464"/>
      <c r="E69" s="503"/>
      <c r="H69" s="501"/>
      <c r="I69" s="202"/>
      <c r="J69" s="203"/>
      <c r="K69" s="27"/>
      <c r="L69" s="20"/>
      <c r="M69" s="197"/>
      <c r="N69" s="464"/>
      <c r="O69" s="464"/>
      <c r="P69" s="464"/>
      <c r="T69" s="146"/>
      <c r="U69" s="27"/>
      <c r="V69" s="393"/>
      <c r="W69" s="393"/>
      <c r="X69" s="147"/>
      <c r="Y69" s="27"/>
      <c r="AA69" s="362"/>
      <c r="AB69" s="365"/>
      <c r="AF69" s="470"/>
      <c r="BG69" s="470"/>
    </row>
    <row r="70" spans="3:59" s="466" customFormat="1" ht="69" customHeight="1" x14ac:dyDescent="0.25">
      <c r="C70" s="464"/>
      <c r="E70" s="503"/>
      <c r="H70" s="501"/>
      <c r="I70" s="202"/>
      <c r="J70" s="203"/>
      <c r="K70" s="17"/>
      <c r="L70" s="199"/>
      <c r="M70" s="164"/>
      <c r="N70" s="464"/>
      <c r="O70" s="464"/>
      <c r="P70" s="464"/>
      <c r="T70" s="146"/>
      <c r="U70" s="17"/>
      <c r="V70" s="393"/>
      <c r="W70" s="393"/>
      <c r="X70" s="147"/>
      <c r="Y70" s="27"/>
      <c r="AA70" s="362"/>
      <c r="AB70" s="365"/>
      <c r="AF70" s="470"/>
      <c r="BG70" s="470"/>
    </row>
    <row r="71" spans="3:59" s="466" customFormat="1" ht="69" customHeight="1" x14ac:dyDescent="0.2">
      <c r="C71" s="464"/>
      <c r="E71" s="503"/>
      <c r="H71" s="501"/>
      <c r="I71" s="465"/>
      <c r="J71" s="203"/>
      <c r="K71" s="465"/>
      <c r="L71" s="200"/>
      <c r="M71" s="465"/>
      <c r="N71" s="464"/>
      <c r="O71" s="464"/>
      <c r="P71" s="395"/>
      <c r="T71" s="146"/>
      <c r="U71" s="465"/>
      <c r="V71" s="378"/>
      <c r="W71" s="201"/>
      <c r="X71" s="147"/>
      <c r="Y71" s="403"/>
      <c r="AA71" s="362"/>
      <c r="AB71" s="365"/>
      <c r="AF71" s="470"/>
      <c r="BG71" s="470"/>
    </row>
    <row r="72" spans="3:59" s="466" customFormat="1" ht="69" customHeight="1" x14ac:dyDescent="0.2">
      <c r="C72" s="464"/>
      <c r="E72" s="503"/>
      <c r="H72" s="501"/>
      <c r="I72" s="202"/>
      <c r="J72" s="199"/>
      <c r="K72" s="16"/>
      <c r="L72" s="199"/>
      <c r="M72" s="164"/>
      <c r="N72" s="464"/>
      <c r="O72" s="464"/>
      <c r="P72" s="464"/>
      <c r="T72" s="146"/>
      <c r="U72" s="16"/>
      <c r="V72" s="393"/>
      <c r="W72" s="393"/>
      <c r="X72" s="147"/>
      <c r="Y72" s="403"/>
      <c r="AA72" s="362"/>
      <c r="AB72" s="365"/>
      <c r="AF72" s="470"/>
      <c r="BG72" s="470"/>
    </row>
    <row r="73" spans="3:59" s="466" customFormat="1" ht="69" customHeight="1" x14ac:dyDescent="0.2">
      <c r="C73" s="464"/>
      <c r="E73" s="503"/>
      <c r="H73" s="501"/>
      <c r="I73" s="370"/>
      <c r="N73" s="464"/>
      <c r="O73" s="464"/>
      <c r="T73" s="146"/>
      <c r="X73" s="147"/>
      <c r="Y73" s="372"/>
      <c r="AA73" s="362"/>
      <c r="AB73" s="365"/>
      <c r="AF73" s="470"/>
      <c r="BG73" s="470"/>
    </row>
    <row r="74" spans="3:59" s="466" customFormat="1" ht="69" customHeight="1" x14ac:dyDescent="0.2">
      <c r="C74" s="464"/>
      <c r="E74" s="503"/>
      <c r="H74" s="501"/>
      <c r="I74" s="370"/>
      <c r="N74" s="464"/>
      <c r="O74" s="464"/>
      <c r="T74" s="146"/>
      <c r="X74" s="147"/>
      <c r="Y74" s="372"/>
      <c r="AA74" s="362"/>
      <c r="AB74" s="365"/>
      <c r="AF74" s="470"/>
      <c r="BG74" s="470"/>
    </row>
    <row r="75" spans="3:59" s="466" customFormat="1" ht="69" customHeight="1" x14ac:dyDescent="0.25">
      <c r="C75" s="464"/>
      <c r="E75" s="503"/>
      <c r="H75" s="501"/>
      <c r="I75" s="202"/>
      <c r="N75" s="464"/>
      <c r="O75" s="464"/>
      <c r="P75" s="395"/>
      <c r="T75" s="146"/>
      <c r="X75" s="147"/>
      <c r="Y75" s="366"/>
      <c r="AA75" s="362"/>
      <c r="AB75" s="365"/>
      <c r="AF75" s="470"/>
      <c r="BG75" s="470"/>
    </row>
    <row r="76" spans="3:59" s="466" customFormat="1" ht="69" customHeight="1" x14ac:dyDescent="0.2">
      <c r="C76" s="464"/>
      <c r="E76" s="503"/>
      <c r="H76" s="258"/>
      <c r="I76" s="386"/>
      <c r="J76" s="199"/>
      <c r="K76" s="17"/>
      <c r="L76" s="17"/>
      <c r="N76" s="464"/>
      <c r="O76" s="464"/>
      <c r="P76" s="464"/>
      <c r="T76" s="146"/>
      <c r="U76" s="17"/>
      <c r="V76" s="393"/>
      <c r="W76" s="393"/>
      <c r="X76" s="147"/>
      <c r="Y76" s="366"/>
      <c r="AA76" s="362"/>
      <c r="AB76" s="365"/>
      <c r="AF76" s="470"/>
      <c r="BG76" s="470"/>
    </row>
    <row r="77" spans="3:59" s="466" customFormat="1" ht="69" customHeight="1" x14ac:dyDescent="0.25">
      <c r="C77" s="464"/>
      <c r="E77" s="503"/>
      <c r="H77" s="258"/>
      <c r="I77" s="370"/>
      <c r="J77" s="396"/>
      <c r="N77" s="464"/>
      <c r="O77" s="464"/>
      <c r="P77" s="464"/>
      <c r="T77" s="146"/>
      <c r="X77" s="147"/>
      <c r="AA77" s="362"/>
      <c r="AB77" s="365"/>
      <c r="AF77" s="470"/>
      <c r="BG77" s="470"/>
    </row>
    <row r="78" spans="3:59" s="466" customFormat="1" ht="69" customHeight="1" x14ac:dyDescent="0.2">
      <c r="C78" s="464"/>
      <c r="E78" s="503"/>
      <c r="H78" s="258"/>
      <c r="I78" s="397"/>
      <c r="J78" s="199"/>
      <c r="K78" s="17"/>
      <c r="L78" s="17"/>
      <c r="N78" s="464"/>
      <c r="O78" s="464"/>
      <c r="P78" s="464"/>
      <c r="T78" s="146"/>
      <c r="U78" s="17"/>
      <c r="V78" s="393"/>
      <c r="W78" s="393"/>
      <c r="X78" s="147"/>
      <c r="Y78" s="361"/>
      <c r="AA78" s="362"/>
      <c r="AB78" s="365"/>
      <c r="AF78" s="470"/>
      <c r="BG78" s="470"/>
    </row>
    <row r="79" spans="3:59" s="466" customFormat="1" ht="69" customHeight="1" x14ac:dyDescent="0.2">
      <c r="C79" s="464"/>
      <c r="E79" s="503"/>
      <c r="H79" s="258"/>
      <c r="I79" s="386"/>
      <c r="J79" s="398"/>
      <c r="K79" s="398"/>
      <c r="N79" s="464"/>
      <c r="O79" s="464"/>
      <c r="P79" s="464"/>
      <c r="T79" s="146"/>
      <c r="X79" s="147"/>
      <c r="AA79" s="362"/>
      <c r="AB79" s="365"/>
      <c r="AF79" s="470"/>
      <c r="BG79" s="470"/>
    </row>
    <row r="80" spans="3:59" s="466" customFormat="1" ht="69" customHeight="1" x14ac:dyDescent="0.2">
      <c r="C80" s="464"/>
      <c r="E80" s="511"/>
      <c r="H80" s="258"/>
      <c r="I80" s="399"/>
      <c r="K80" s="503"/>
      <c r="M80" s="400"/>
      <c r="N80" s="464"/>
      <c r="O80" s="464"/>
      <c r="P80" s="464"/>
      <c r="T80" s="146"/>
      <c r="V80" s="382"/>
      <c r="W80" s="382"/>
      <c r="X80" s="147"/>
      <c r="Y80" s="196"/>
      <c r="AA80" s="362"/>
      <c r="AB80" s="365"/>
      <c r="AF80" s="470"/>
      <c r="BG80" s="470"/>
    </row>
    <row r="81" spans="3:59" s="466" customFormat="1" ht="69" customHeight="1" x14ac:dyDescent="0.25">
      <c r="C81" s="464"/>
      <c r="E81" s="511"/>
      <c r="H81" s="258"/>
      <c r="I81" s="401"/>
      <c r="K81" s="503"/>
      <c r="M81" s="400"/>
      <c r="N81" s="464"/>
      <c r="O81" s="464"/>
      <c r="P81" s="464"/>
      <c r="T81" s="146"/>
      <c r="V81" s="382"/>
      <c r="W81" s="382"/>
      <c r="X81" s="147"/>
      <c r="Y81" s="196"/>
      <c r="AA81" s="362"/>
      <c r="AB81" s="365"/>
      <c r="AF81" s="470"/>
      <c r="BG81" s="470"/>
    </row>
    <row r="82" spans="3:59" s="466" customFormat="1" ht="69" customHeight="1" x14ac:dyDescent="0.25">
      <c r="C82" s="464"/>
      <c r="E82" s="511"/>
      <c r="H82" s="258"/>
      <c r="I82" s="401"/>
      <c r="K82" s="380"/>
      <c r="M82" s="400"/>
      <c r="N82" s="464"/>
      <c r="O82" s="464"/>
      <c r="P82" s="395"/>
      <c r="T82" s="146"/>
      <c r="V82" s="382"/>
      <c r="W82" s="382"/>
      <c r="X82" s="147"/>
      <c r="Y82" s="196"/>
      <c r="AA82" s="362"/>
      <c r="AB82" s="365"/>
      <c r="AF82" s="470"/>
      <c r="BG82" s="470"/>
    </row>
    <row r="83" spans="3:59" s="466" customFormat="1" ht="69" customHeight="1" x14ac:dyDescent="0.2">
      <c r="C83" s="464"/>
      <c r="E83" s="511"/>
      <c r="H83" s="258"/>
      <c r="I83" s="402"/>
      <c r="M83" s="400"/>
      <c r="N83" s="464"/>
      <c r="O83" s="464"/>
      <c r="P83" s="464"/>
      <c r="T83" s="146"/>
      <c r="V83" s="382"/>
      <c r="W83" s="382"/>
      <c r="X83" s="147"/>
      <c r="Y83" s="372"/>
      <c r="AA83" s="362"/>
      <c r="AB83" s="365"/>
      <c r="AF83" s="470"/>
      <c r="BG83" s="470"/>
    </row>
    <row r="84" spans="3:59" s="466" customFormat="1" ht="69" customHeight="1" x14ac:dyDescent="0.2">
      <c r="C84" s="464"/>
      <c r="E84" s="511"/>
      <c r="H84" s="258"/>
      <c r="I84" s="402"/>
      <c r="M84" s="400"/>
      <c r="N84" s="464"/>
      <c r="O84" s="464"/>
      <c r="P84" s="464"/>
      <c r="T84" s="146"/>
      <c r="V84" s="382"/>
      <c r="W84" s="382"/>
      <c r="X84" s="147"/>
      <c r="Y84" s="372"/>
      <c r="AA84" s="362"/>
      <c r="AB84" s="365"/>
      <c r="AF84" s="470"/>
      <c r="BG84" s="470"/>
    </row>
    <row r="85" spans="3:59" s="466" customFormat="1" ht="69" customHeight="1" x14ac:dyDescent="0.25">
      <c r="C85" s="464"/>
      <c r="E85" s="511"/>
      <c r="H85" s="258"/>
      <c r="I85" s="401"/>
      <c r="M85" s="400"/>
      <c r="N85" s="464"/>
      <c r="O85" s="464"/>
      <c r="P85" s="394"/>
      <c r="T85" s="146"/>
      <c r="V85" s="382"/>
      <c r="W85" s="382"/>
      <c r="X85" s="147"/>
      <c r="Y85" s="196"/>
      <c r="AA85" s="362"/>
      <c r="AB85" s="365"/>
      <c r="AF85" s="470"/>
      <c r="BG85" s="470"/>
    </row>
    <row r="86" spans="3:59" s="466" customFormat="1" ht="69" customHeight="1" x14ac:dyDescent="0.25">
      <c r="C86" s="464"/>
      <c r="E86" s="511"/>
      <c r="H86" s="258"/>
      <c r="I86" s="401"/>
      <c r="M86" s="400"/>
      <c r="N86" s="464"/>
      <c r="O86" s="464"/>
      <c r="P86" s="394"/>
      <c r="T86" s="146"/>
      <c r="V86" s="382"/>
      <c r="W86" s="382"/>
      <c r="X86" s="147"/>
      <c r="Y86" s="196"/>
      <c r="AA86" s="362"/>
      <c r="AB86" s="365"/>
      <c r="AF86" s="470"/>
      <c r="BG86" s="470"/>
    </row>
    <row r="87" spans="3:59" s="466" customFormat="1" ht="69" customHeight="1" x14ac:dyDescent="0.25">
      <c r="C87" s="464"/>
      <c r="E87" s="511"/>
      <c r="H87" s="258"/>
      <c r="I87" s="401"/>
      <c r="J87" s="199"/>
      <c r="K87" s="464"/>
      <c r="L87" s="380"/>
      <c r="M87" s="400"/>
      <c r="N87" s="464"/>
      <c r="O87" s="464"/>
      <c r="P87" s="258"/>
      <c r="S87" s="464"/>
      <c r="T87" s="146"/>
      <c r="V87" s="393"/>
      <c r="W87" s="393"/>
      <c r="X87" s="147"/>
      <c r="Y87" s="196"/>
      <c r="AA87" s="362"/>
      <c r="AB87" s="365"/>
      <c r="AF87" s="470"/>
      <c r="BG87" s="470"/>
    </row>
    <row r="88" spans="3:59" s="466" customFormat="1" ht="69" customHeight="1" x14ac:dyDescent="0.2">
      <c r="C88" s="464"/>
      <c r="E88" s="511"/>
      <c r="H88" s="258"/>
      <c r="I88" s="403"/>
      <c r="J88" s="395"/>
      <c r="K88" s="395"/>
      <c r="L88" s="395"/>
      <c r="M88" s="258"/>
      <c r="N88" s="464"/>
      <c r="O88" s="464"/>
      <c r="P88" s="464"/>
      <c r="T88" s="146"/>
      <c r="V88" s="393"/>
      <c r="W88" s="393"/>
      <c r="X88" s="147"/>
      <c r="Y88" s="372"/>
      <c r="AA88" s="362"/>
      <c r="AB88" s="365"/>
      <c r="AF88" s="470"/>
      <c r="BG88" s="470"/>
    </row>
    <row r="89" spans="3:59" s="466" customFormat="1" ht="69" customHeight="1" x14ac:dyDescent="0.25">
      <c r="C89" s="464"/>
      <c r="E89" s="511"/>
      <c r="H89" s="258"/>
      <c r="I89" s="376"/>
      <c r="J89" s="199"/>
      <c r="K89" s="258"/>
      <c r="L89" s="258"/>
      <c r="M89" s="258"/>
      <c r="N89" s="464"/>
      <c r="O89" s="464"/>
      <c r="P89" s="258"/>
      <c r="S89" s="258"/>
      <c r="T89" s="146"/>
      <c r="V89" s="393"/>
      <c r="W89" s="393"/>
      <c r="X89" s="147"/>
      <c r="Y89" s="196"/>
      <c r="AA89" s="362"/>
      <c r="AB89" s="365"/>
      <c r="AF89" s="470"/>
      <c r="BG89" s="470"/>
    </row>
    <row r="90" spans="3:59" s="466" customFormat="1" ht="69" customHeight="1" x14ac:dyDescent="0.25">
      <c r="C90" s="464"/>
      <c r="E90" s="511"/>
      <c r="H90" s="258"/>
      <c r="I90" s="376"/>
      <c r="J90" s="199"/>
      <c r="K90" s="258"/>
      <c r="L90" s="258"/>
      <c r="M90" s="258"/>
      <c r="N90" s="464"/>
      <c r="O90" s="464"/>
      <c r="P90" s="258"/>
      <c r="S90" s="258"/>
      <c r="T90" s="146"/>
      <c r="V90" s="393"/>
      <c r="W90" s="393"/>
      <c r="X90" s="147"/>
      <c r="Y90" s="258"/>
      <c r="AA90" s="362"/>
      <c r="AB90" s="365"/>
      <c r="AF90" s="470"/>
      <c r="BG90" s="470"/>
    </row>
    <row r="91" spans="3:59" s="466" customFormat="1" ht="69" customHeight="1" x14ac:dyDescent="0.25">
      <c r="C91" s="464"/>
      <c r="E91" s="511"/>
      <c r="H91" s="258"/>
      <c r="I91" s="376"/>
      <c r="J91" s="199"/>
      <c r="K91" s="258"/>
      <c r="L91" s="258"/>
      <c r="M91" s="258"/>
      <c r="N91" s="464"/>
      <c r="O91" s="464"/>
      <c r="P91" s="258"/>
      <c r="S91" s="258"/>
      <c r="T91" s="146"/>
      <c r="V91" s="393"/>
      <c r="W91" s="393"/>
      <c r="X91" s="147"/>
      <c r="Y91" s="27"/>
      <c r="AA91" s="362"/>
      <c r="AB91" s="365"/>
      <c r="AF91" s="470"/>
      <c r="BG91" s="470"/>
    </row>
    <row r="92" spans="3:59" s="466" customFormat="1" ht="69" customHeight="1" x14ac:dyDescent="0.25">
      <c r="C92" s="464"/>
      <c r="E92" s="511"/>
      <c r="H92" s="258"/>
      <c r="I92" s="376"/>
      <c r="J92" s="199"/>
      <c r="K92" s="258"/>
      <c r="L92" s="258"/>
      <c r="M92" s="258"/>
      <c r="N92" s="464"/>
      <c r="O92" s="464"/>
      <c r="P92" s="258"/>
      <c r="S92" s="258"/>
      <c r="T92" s="146"/>
      <c r="V92" s="393"/>
      <c r="W92" s="393"/>
      <c r="X92" s="147"/>
      <c r="Y92" s="27"/>
      <c r="AA92" s="362"/>
      <c r="AB92" s="365"/>
      <c r="AF92" s="470"/>
      <c r="BG92" s="470"/>
    </row>
    <row r="93" spans="3:59" s="466" customFormat="1" ht="69" customHeight="1" x14ac:dyDescent="0.25">
      <c r="C93" s="464"/>
      <c r="E93" s="511"/>
      <c r="H93" s="258"/>
      <c r="I93" s="376"/>
      <c r="J93" s="199"/>
      <c r="K93" s="258"/>
      <c r="L93" s="258"/>
      <c r="M93" s="258"/>
      <c r="N93" s="464"/>
      <c r="O93" s="464"/>
      <c r="P93" s="258"/>
      <c r="S93" s="258"/>
      <c r="T93" s="146"/>
      <c r="V93" s="393"/>
      <c r="W93" s="393"/>
      <c r="X93" s="147"/>
      <c r="Y93" s="27"/>
      <c r="AA93" s="362"/>
      <c r="AB93" s="365"/>
      <c r="AF93" s="470"/>
      <c r="BG93" s="470"/>
    </row>
    <row r="94" spans="3:59" s="466" customFormat="1" ht="69" customHeight="1" x14ac:dyDescent="0.25">
      <c r="C94" s="464"/>
      <c r="E94" s="511"/>
      <c r="H94" s="258"/>
      <c r="I94" s="376"/>
      <c r="J94" s="199"/>
      <c r="K94" s="258"/>
      <c r="L94" s="258"/>
      <c r="M94" s="258"/>
      <c r="N94" s="464"/>
      <c r="O94" s="464"/>
      <c r="P94" s="258"/>
      <c r="S94" s="258"/>
      <c r="T94" s="146"/>
      <c r="V94" s="393"/>
      <c r="W94" s="393"/>
      <c r="X94" s="147"/>
      <c r="Y94" s="258"/>
      <c r="AA94" s="362"/>
      <c r="AB94" s="365"/>
      <c r="AF94" s="470"/>
      <c r="BG94" s="470"/>
    </row>
    <row r="95" spans="3:59" s="466" customFormat="1" ht="69" customHeight="1" x14ac:dyDescent="0.25">
      <c r="C95" s="464"/>
      <c r="E95" s="503"/>
      <c r="H95" s="501"/>
      <c r="I95" s="388"/>
      <c r="J95" s="199"/>
      <c r="N95" s="464"/>
      <c r="O95" s="464"/>
      <c r="P95" s="464"/>
      <c r="T95" s="146"/>
      <c r="X95" s="147"/>
      <c r="Y95" s="258"/>
      <c r="AA95" s="362"/>
      <c r="AB95" s="365"/>
      <c r="AF95" s="470"/>
      <c r="BG95" s="470"/>
    </row>
    <row r="96" spans="3:59" s="466" customFormat="1" ht="69" customHeight="1" x14ac:dyDescent="0.25">
      <c r="C96" s="464"/>
      <c r="E96" s="503"/>
      <c r="H96" s="501"/>
      <c r="I96" s="504"/>
      <c r="N96" s="464"/>
      <c r="O96" s="464"/>
      <c r="P96" s="464"/>
      <c r="T96" s="146"/>
      <c r="X96" s="147"/>
      <c r="AA96" s="362"/>
      <c r="AB96" s="365"/>
      <c r="AF96" s="470"/>
      <c r="BG96" s="470"/>
    </row>
    <row r="97" spans="3:59" s="466" customFormat="1" ht="69" customHeight="1" x14ac:dyDescent="0.25">
      <c r="C97" s="464"/>
      <c r="E97" s="503"/>
      <c r="H97" s="501"/>
      <c r="I97" s="388"/>
      <c r="J97" s="199"/>
      <c r="K97" s="258"/>
      <c r="L97" s="258"/>
      <c r="M97" s="258"/>
      <c r="N97" s="464"/>
      <c r="O97" s="464"/>
      <c r="P97" s="258"/>
      <c r="S97" s="258"/>
      <c r="T97" s="146"/>
      <c r="V97" s="393"/>
      <c r="W97" s="393"/>
      <c r="X97" s="147"/>
      <c r="Y97" s="258"/>
      <c r="AA97" s="362"/>
      <c r="AB97" s="365"/>
      <c r="AF97" s="470"/>
      <c r="BG97" s="470"/>
    </row>
    <row r="98" spans="3:59" s="466" customFormat="1" ht="69" customHeight="1" x14ac:dyDescent="0.25">
      <c r="C98" s="464"/>
      <c r="E98" s="503"/>
      <c r="H98" s="501"/>
      <c r="I98" s="388"/>
      <c r="J98" s="199"/>
      <c r="K98" s="258"/>
      <c r="L98" s="258"/>
      <c r="M98" s="409"/>
      <c r="N98" s="464"/>
      <c r="O98" s="464"/>
      <c r="P98" s="258"/>
      <c r="S98" s="258"/>
      <c r="T98" s="146"/>
      <c r="V98" s="393"/>
      <c r="W98" s="393"/>
      <c r="X98" s="147"/>
      <c r="Y98" s="258"/>
      <c r="AA98" s="362"/>
      <c r="AB98" s="365"/>
      <c r="AF98" s="470"/>
      <c r="BG98" s="470"/>
    </row>
    <row r="99" spans="3:59" s="466" customFormat="1" ht="69" customHeight="1" x14ac:dyDescent="0.25">
      <c r="C99" s="464"/>
      <c r="E99" s="503"/>
      <c r="H99" s="501"/>
      <c r="I99" s="388"/>
      <c r="J99" s="199"/>
      <c r="K99" s="258"/>
      <c r="L99" s="258"/>
      <c r="M99" s="409"/>
      <c r="N99" s="464"/>
      <c r="O99" s="464"/>
      <c r="P99" s="258"/>
      <c r="S99" s="258"/>
      <c r="T99" s="146"/>
      <c r="V99" s="393"/>
      <c r="W99" s="393"/>
      <c r="X99" s="147"/>
      <c r="Y99" s="258"/>
      <c r="AA99" s="362"/>
      <c r="AB99" s="365"/>
      <c r="AF99" s="470"/>
      <c r="BG99" s="470"/>
    </row>
    <row r="100" spans="3:59" s="466" customFormat="1" ht="69" customHeight="1" x14ac:dyDescent="0.25">
      <c r="C100" s="464"/>
      <c r="E100" s="503"/>
      <c r="H100" s="258"/>
      <c r="I100" s="366"/>
      <c r="J100" s="199"/>
      <c r="K100" s="258"/>
      <c r="L100" s="258"/>
      <c r="M100" s="409"/>
      <c r="N100" s="464"/>
      <c r="O100" s="464"/>
      <c r="P100" s="464"/>
      <c r="S100" s="258"/>
      <c r="T100" s="146"/>
      <c r="V100" s="393"/>
      <c r="W100" s="393"/>
      <c r="X100" s="147"/>
      <c r="Y100" s="258"/>
      <c r="AA100" s="362"/>
      <c r="AB100" s="365"/>
      <c r="AF100" s="470"/>
      <c r="BG100" s="470"/>
    </row>
    <row r="101" spans="3:59" s="466" customFormat="1" ht="69" customHeight="1" x14ac:dyDescent="0.25">
      <c r="C101" s="464"/>
      <c r="E101" s="503"/>
      <c r="H101" s="258"/>
      <c r="I101" s="366"/>
      <c r="J101" s="199"/>
      <c r="K101" s="258"/>
      <c r="L101" s="258"/>
      <c r="M101" s="409"/>
      <c r="N101" s="464"/>
      <c r="O101" s="464"/>
      <c r="P101" s="464"/>
      <c r="S101" s="258"/>
      <c r="T101" s="146"/>
      <c r="V101" s="393"/>
      <c r="W101" s="393"/>
      <c r="X101" s="147"/>
      <c r="Y101" s="258"/>
      <c r="AA101" s="362"/>
      <c r="AB101" s="365"/>
      <c r="AF101" s="470"/>
      <c r="BG101" s="470"/>
    </row>
    <row r="102" spans="3:59" s="466" customFormat="1" ht="69" customHeight="1" x14ac:dyDescent="0.25">
      <c r="C102" s="464"/>
      <c r="E102" s="503"/>
      <c r="H102" s="258"/>
      <c r="I102" s="364"/>
      <c r="J102" s="199"/>
      <c r="K102" s="258"/>
      <c r="L102" s="464"/>
      <c r="M102" s="409"/>
      <c r="N102" s="464"/>
      <c r="O102" s="464"/>
      <c r="P102" s="464"/>
      <c r="S102" s="258"/>
      <c r="T102" s="146"/>
      <c r="U102" s="258"/>
      <c r="V102" s="393"/>
      <c r="W102" s="393"/>
      <c r="X102" s="147"/>
      <c r="Y102" s="258"/>
      <c r="AA102" s="362"/>
      <c r="AB102" s="365"/>
      <c r="AF102" s="470"/>
      <c r="BG102" s="470"/>
    </row>
    <row r="103" spans="3:59" s="466" customFormat="1" ht="69" customHeight="1" x14ac:dyDescent="0.25">
      <c r="C103" s="464"/>
      <c r="E103" s="503"/>
      <c r="H103" s="258"/>
      <c r="I103" s="364"/>
      <c r="J103" s="199"/>
      <c r="K103" s="258"/>
      <c r="L103" s="464"/>
      <c r="M103" s="409"/>
      <c r="N103" s="464"/>
      <c r="O103" s="464"/>
      <c r="P103" s="464"/>
      <c r="S103" s="258"/>
      <c r="T103" s="146"/>
      <c r="U103" s="258"/>
      <c r="V103" s="393"/>
      <c r="W103" s="393"/>
      <c r="X103" s="147"/>
      <c r="Y103" s="258"/>
      <c r="AA103" s="362"/>
      <c r="AB103" s="365"/>
      <c r="AF103" s="470"/>
      <c r="BG103" s="470"/>
    </row>
    <row r="104" spans="3:59" s="466" customFormat="1" ht="69" customHeight="1" x14ac:dyDescent="0.25">
      <c r="C104" s="464"/>
      <c r="E104" s="503"/>
      <c r="H104" s="258"/>
      <c r="I104" s="364"/>
      <c r="J104" s="199"/>
      <c r="K104" s="258"/>
      <c r="L104" s="464"/>
      <c r="M104" s="409"/>
      <c r="N104" s="464"/>
      <c r="O104" s="464"/>
      <c r="P104" s="464"/>
      <c r="S104" s="258"/>
      <c r="T104" s="146"/>
      <c r="U104" s="258"/>
      <c r="V104" s="393"/>
      <c r="W104" s="393"/>
      <c r="X104" s="147"/>
      <c r="Y104" s="258"/>
      <c r="AA104" s="362"/>
      <c r="AB104" s="365"/>
      <c r="AF104" s="470"/>
      <c r="BG104" s="470"/>
    </row>
    <row r="105" spans="3:59" s="466" customFormat="1" ht="69" customHeight="1" x14ac:dyDescent="0.25">
      <c r="C105" s="464"/>
      <c r="E105" s="503"/>
      <c r="H105" s="258"/>
      <c r="I105" s="364"/>
      <c r="J105" s="199"/>
      <c r="K105" s="258"/>
      <c r="L105" s="464"/>
      <c r="M105" s="409"/>
      <c r="N105" s="464"/>
      <c r="O105" s="464"/>
      <c r="P105" s="464"/>
      <c r="S105" s="258"/>
      <c r="T105" s="146"/>
      <c r="U105" s="258"/>
      <c r="V105" s="393"/>
      <c r="W105" s="393"/>
      <c r="X105" s="147"/>
      <c r="Y105" s="258"/>
      <c r="AA105" s="362"/>
      <c r="AB105" s="365"/>
      <c r="AF105" s="470"/>
      <c r="BG105" s="470"/>
    </row>
    <row r="106" spans="3:59" s="466" customFormat="1" ht="69" customHeight="1" x14ac:dyDescent="0.25">
      <c r="C106" s="464"/>
      <c r="E106" s="503"/>
      <c r="H106" s="258"/>
      <c r="I106" s="364"/>
      <c r="J106" s="199"/>
      <c r="K106" s="199"/>
      <c r="L106" s="258"/>
      <c r="M106" s="505"/>
      <c r="N106" s="464"/>
      <c r="O106" s="464"/>
      <c r="P106" s="464"/>
      <c r="S106" s="199"/>
      <c r="T106" s="146"/>
      <c r="V106" s="393"/>
      <c r="W106" s="393"/>
      <c r="X106" s="147"/>
      <c r="Y106" s="258"/>
      <c r="Z106" s="365"/>
      <c r="AA106" s="362"/>
      <c r="AB106" s="365"/>
      <c r="AF106" s="470"/>
      <c r="BG106" s="470"/>
    </row>
    <row r="107" spans="3:59" s="466" customFormat="1" ht="69" customHeight="1" x14ac:dyDescent="0.25">
      <c r="C107" s="464"/>
      <c r="E107" s="503"/>
      <c r="H107" s="258"/>
      <c r="I107" s="364"/>
      <c r="J107" s="199"/>
      <c r="K107" s="199"/>
      <c r="L107" s="199"/>
      <c r="M107" s="409"/>
      <c r="N107" s="464"/>
      <c r="O107" s="464"/>
      <c r="P107" s="464"/>
      <c r="S107" s="199"/>
      <c r="T107" s="146"/>
      <c r="V107" s="393"/>
      <c r="W107" s="393"/>
      <c r="X107" s="147"/>
      <c r="Y107" s="258"/>
      <c r="AA107" s="362"/>
      <c r="AB107" s="365"/>
      <c r="AF107" s="470"/>
      <c r="BG107" s="470"/>
    </row>
    <row r="108" spans="3:59" s="466" customFormat="1" ht="69" customHeight="1" x14ac:dyDescent="0.25">
      <c r="C108" s="464"/>
      <c r="E108" s="510"/>
      <c r="H108" s="501"/>
      <c r="I108" s="202"/>
      <c r="N108" s="464"/>
      <c r="O108" s="464"/>
      <c r="P108" s="464"/>
      <c r="T108" s="146"/>
      <c r="X108" s="147"/>
      <c r="AA108" s="362"/>
      <c r="AB108" s="365"/>
      <c r="AF108" s="470"/>
      <c r="BG108" s="470"/>
    </row>
    <row r="109" spans="3:59" s="466" customFormat="1" ht="69" customHeight="1" x14ac:dyDescent="0.25">
      <c r="C109" s="464"/>
      <c r="E109" s="510"/>
      <c r="H109" s="501"/>
      <c r="I109" s="202"/>
      <c r="N109" s="464"/>
      <c r="O109" s="464"/>
      <c r="P109" s="464"/>
      <c r="T109" s="146"/>
      <c r="X109" s="147"/>
      <c r="AA109" s="362"/>
      <c r="AB109" s="365"/>
      <c r="AF109" s="470"/>
      <c r="BG109" s="470"/>
    </row>
    <row r="110" spans="3:59" s="466" customFormat="1" ht="69" customHeight="1" x14ac:dyDescent="0.25">
      <c r="C110" s="464"/>
      <c r="E110" s="510"/>
      <c r="H110" s="501"/>
      <c r="I110" s="202"/>
      <c r="N110" s="464"/>
      <c r="O110" s="464"/>
      <c r="P110" s="464"/>
      <c r="T110" s="146"/>
      <c r="X110" s="147"/>
      <c r="AA110" s="362"/>
      <c r="AB110" s="365"/>
      <c r="AF110" s="470"/>
      <c r="BG110" s="470"/>
    </row>
    <row r="111" spans="3:59" s="466" customFormat="1" ht="69" customHeight="1" x14ac:dyDescent="0.25">
      <c r="C111" s="464"/>
      <c r="E111" s="510"/>
      <c r="H111" s="501"/>
      <c r="I111" s="202"/>
      <c r="N111" s="464"/>
      <c r="O111" s="464"/>
      <c r="P111" s="464"/>
      <c r="T111" s="146"/>
      <c r="X111" s="147"/>
      <c r="AA111" s="362"/>
      <c r="AB111" s="365"/>
      <c r="AF111" s="470"/>
      <c r="BG111" s="470"/>
    </row>
    <row r="112" spans="3:59" s="466" customFormat="1" ht="69" customHeight="1" x14ac:dyDescent="0.25">
      <c r="C112" s="464"/>
      <c r="E112" s="510"/>
      <c r="H112" s="501"/>
      <c r="I112" s="202"/>
      <c r="N112" s="464"/>
      <c r="O112" s="464"/>
      <c r="P112" s="464"/>
      <c r="T112" s="146"/>
      <c r="X112" s="147"/>
      <c r="AA112" s="362"/>
      <c r="AB112" s="365"/>
      <c r="AF112" s="470"/>
      <c r="BG112" s="470"/>
    </row>
    <row r="113" spans="3:59" s="466" customFormat="1" ht="69" customHeight="1" x14ac:dyDescent="0.25">
      <c r="C113" s="464"/>
      <c r="E113" s="503"/>
      <c r="H113" s="258"/>
      <c r="I113" s="202"/>
      <c r="J113" s="27"/>
      <c r="K113" s="27"/>
      <c r="L113" s="27"/>
      <c r="N113" s="464"/>
      <c r="O113" s="464"/>
      <c r="P113" s="160"/>
      <c r="S113" s="27"/>
      <c r="T113" s="146"/>
      <c r="V113" s="404"/>
      <c r="W113" s="18"/>
      <c r="X113" s="147"/>
      <c r="Y113" s="361"/>
      <c r="AA113" s="362"/>
      <c r="AB113" s="365"/>
      <c r="AF113" s="470"/>
      <c r="BG113" s="470"/>
    </row>
    <row r="114" spans="3:59" s="466" customFormat="1" ht="69" customHeight="1" x14ac:dyDescent="0.25">
      <c r="C114" s="464"/>
      <c r="E114" s="503"/>
      <c r="H114" s="258"/>
      <c r="I114" s="202"/>
      <c r="K114" s="27"/>
      <c r="N114" s="464"/>
      <c r="O114" s="464"/>
      <c r="P114" s="160"/>
      <c r="S114" s="27"/>
      <c r="T114" s="146"/>
      <c r="V114" s="18"/>
      <c r="W114" s="404"/>
      <c r="X114" s="147"/>
      <c r="Y114" s="361"/>
      <c r="AA114" s="362"/>
      <c r="AB114" s="365"/>
      <c r="AF114" s="470"/>
      <c r="BG114" s="470"/>
    </row>
    <row r="115" spans="3:59" s="466" customFormat="1" ht="69" customHeight="1" x14ac:dyDescent="0.25">
      <c r="C115" s="464"/>
      <c r="E115" s="503"/>
      <c r="H115" s="258"/>
      <c r="I115" s="202"/>
      <c r="K115" s="27"/>
      <c r="N115" s="464"/>
      <c r="O115" s="464"/>
      <c r="P115" s="160"/>
      <c r="S115" s="27"/>
      <c r="T115" s="146"/>
      <c r="V115" s="404"/>
      <c r="W115" s="404"/>
      <c r="X115" s="147"/>
      <c r="Y115" s="361"/>
      <c r="AA115" s="362"/>
      <c r="AB115" s="365"/>
      <c r="AF115" s="470"/>
      <c r="BG115" s="470"/>
    </row>
    <row r="116" spans="3:59" s="466" customFormat="1" ht="69" customHeight="1" x14ac:dyDescent="0.25">
      <c r="C116" s="464"/>
      <c r="E116" s="511"/>
      <c r="G116" s="636"/>
      <c r="H116" s="501"/>
      <c r="I116" s="361"/>
      <c r="J116" s="366"/>
      <c r="K116" s="366"/>
      <c r="N116" s="464"/>
      <c r="O116" s="464"/>
      <c r="P116" s="258"/>
      <c r="T116" s="146"/>
      <c r="V116" s="405"/>
      <c r="W116" s="368"/>
      <c r="X116" s="147"/>
      <c r="Y116" s="361"/>
      <c r="AA116" s="362"/>
      <c r="AB116" s="365"/>
      <c r="AF116" s="470"/>
      <c r="BG116" s="470"/>
    </row>
    <row r="117" spans="3:59" s="466" customFormat="1" ht="69" customHeight="1" x14ac:dyDescent="0.25">
      <c r="C117" s="464"/>
      <c r="E117" s="511"/>
      <c r="G117" s="636"/>
      <c r="H117" s="501"/>
      <c r="I117" s="406"/>
      <c r="J117" s="406"/>
      <c r="K117" s="407"/>
      <c r="N117" s="464"/>
      <c r="O117" s="464"/>
      <c r="P117" s="258"/>
      <c r="T117" s="146"/>
      <c r="V117" s="405"/>
      <c r="W117" s="368"/>
      <c r="X117" s="147"/>
      <c r="Y117" s="361"/>
      <c r="AA117" s="362"/>
      <c r="AB117" s="365"/>
      <c r="AF117" s="470"/>
      <c r="BG117" s="470"/>
    </row>
    <row r="118" spans="3:59" s="466" customFormat="1" ht="69" customHeight="1" x14ac:dyDescent="0.25">
      <c r="C118" s="464"/>
      <c r="E118" s="511"/>
      <c r="G118" s="636"/>
      <c r="H118" s="501"/>
      <c r="I118" s="406"/>
      <c r="J118" s="406"/>
      <c r="K118" s="407"/>
      <c r="N118" s="464"/>
      <c r="O118" s="464"/>
      <c r="P118" s="258"/>
      <c r="T118" s="146"/>
      <c r="V118" s="405"/>
      <c r="W118" s="368"/>
      <c r="X118" s="147"/>
      <c r="Y118" s="361"/>
      <c r="AA118" s="362"/>
      <c r="AB118" s="365"/>
      <c r="AF118" s="470"/>
      <c r="BG118" s="470"/>
    </row>
    <row r="119" spans="3:59" s="466" customFormat="1" ht="69" customHeight="1" x14ac:dyDescent="0.25">
      <c r="C119" s="464"/>
      <c r="E119" s="511"/>
      <c r="G119" s="636"/>
      <c r="H119" s="501"/>
      <c r="I119" s="379"/>
      <c r="J119" s="408"/>
      <c r="K119" s="366"/>
      <c r="N119" s="464"/>
      <c r="O119" s="464"/>
      <c r="P119" s="409"/>
      <c r="T119" s="146"/>
      <c r="V119" s="363"/>
      <c r="W119" s="364"/>
      <c r="X119" s="147"/>
      <c r="Y119" s="361"/>
      <c r="AA119" s="362"/>
      <c r="AB119" s="365"/>
      <c r="AF119" s="470"/>
      <c r="BG119" s="470"/>
    </row>
    <row r="120" spans="3:59" s="466" customFormat="1" ht="69" customHeight="1" x14ac:dyDescent="0.25">
      <c r="C120" s="464"/>
      <c r="E120" s="511"/>
      <c r="G120" s="636"/>
      <c r="H120" s="501"/>
      <c r="I120" s="379"/>
      <c r="J120" s="385"/>
      <c r="K120" s="385"/>
      <c r="N120" s="464"/>
      <c r="O120" s="464"/>
      <c r="P120" s="258"/>
      <c r="T120" s="146"/>
      <c r="V120" s="405"/>
      <c r="W120" s="368"/>
      <c r="X120" s="147"/>
      <c r="Y120" s="361"/>
      <c r="AA120" s="362"/>
      <c r="AB120" s="365"/>
      <c r="AF120" s="470"/>
      <c r="BG120" s="470"/>
    </row>
    <row r="121" spans="3:59" s="466" customFormat="1" ht="69" customHeight="1" x14ac:dyDescent="0.25">
      <c r="C121" s="464"/>
      <c r="E121" s="511"/>
      <c r="G121" s="636"/>
      <c r="H121" s="501"/>
      <c r="I121" s="379"/>
      <c r="J121" s="385"/>
      <c r="K121" s="366"/>
      <c r="N121" s="464"/>
      <c r="O121" s="464"/>
      <c r="P121" s="258"/>
      <c r="T121" s="146"/>
      <c r="V121" s="405"/>
      <c r="W121" s="368"/>
      <c r="X121" s="147"/>
      <c r="Y121" s="361"/>
      <c r="AA121" s="362"/>
      <c r="AB121" s="365"/>
      <c r="AF121" s="470"/>
      <c r="BG121" s="470"/>
    </row>
    <row r="122" spans="3:59" s="466" customFormat="1" ht="69" customHeight="1" x14ac:dyDescent="0.25">
      <c r="C122" s="464"/>
      <c r="E122" s="511"/>
      <c r="G122" s="636"/>
      <c r="H122" s="501"/>
      <c r="I122" s="379"/>
      <c r="J122" s="376"/>
      <c r="K122" s="366"/>
      <c r="N122" s="464"/>
      <c r="O122" s="464"/>
      <c r="P122" s="258"/>
      <c r="T122" s="146"/>
      <c r="V122" s="405"/>
      <c r="W122" s="368"/>
      <c r="X122" s="147"/>
      <c r="Y122" s="361"/>
      <c r="AA122" s="362"/>
      <c r="AB122" s="365"/>
      <c r="AF122" s="470"/>
      <c r="BG122" s="470"/>
    </row>
    <row r="123" spans="3:59" s="466" customFormat="1" ht="69" customHeight="1" x14ac:dyDescent="0.25">
      <c r="C123" s="464"/>
      <c r="E123" s="511"/>
      <c r="G123" s="636"/>
      <c r="H123" s="501"/>
      <c r="I123" s="379"/>
      <c r="J123" s="385"/>
      <c r="K123" s="366"/>
      <c r="N123" s="464"/>
      <c r="O123" s="464"/>
      <c r="P123" s="258"/>
      <c r="T123" s="146"/>
      <c r="V123" s="405"/>
      <c r="W123" s="368"/>
      <c r="X123" s="147"/>
      <c r="Y123" s="361"/>
      <c r="AA123" s="362"/>
      <c r="AB123" s="365"/>
      <c r="AF123" s="470"/>
      <c r="BG123" s="470"/>
    </row>
    <row r="124" spans="3:59" s="466" customFormat="1" ht="69" customHeight="1" x14ac:dyDescent="0.2">
      <c r="C124" s="464"/>
      <c r="E124" s="511"/>
      <c r="H124" s="501"/>
      <c r="I124" s="410"/>
      <c r="J124" s="366"/>
      <c r="K124" s="366"/>
      <c r="N124" s="464"/>
      <c r="O124" s="464"/>
      <c r="P124" s="258"/>
      <c r="T124" s="146"/>
      <c r="V124" s="405"/>
      <c r="W124" s="411"/>
      <c r="X124" s="147"/>
      <c r="Y124" s="361"/>
      <c r="AA124" s="362"/>
      <c r="AB124" s="365"/>
      <c r="AF124" s="470"/>
      <c r="BG124" s="470"/>
    </row>
    <row r="125" spans="3:59" s="466" customFormat="1" ht="69" customHeight="1" x14ac:dyDescent="0.25">
      <c r="C125" s="464"/>
      <c r="E125" s="511"/>
      <c r="H125" s="501"/>
      <c r="I125" s="361"/>
      <c r="J125" s="366"/>
      <c r="K125" s="366"/>
      <c r="N125" s="464"/>
      <c r="O125" s="464"/>
      <c r="P125" s="258"/>
      <c r="T125" s="146"/>
      <c r="V125" s="405"/>
      <c r="W125" s="405"/>
      <c r="X125" s="147"/>
      <c r="Y125" s="361"/>
      <c r="AA125" s="362"/>
      <c r="AB125" s="365"/>
      <c r="AF125" s="470"/>
      <c r="BG125" s="470"/>
    </row>
    <row r="126" spans="3:59" s="466" customFormat="1" ht="69" customHeight="1" x14ac:dyDescent="0.25">
      <c r="C126" s="464"/>
      <c r="E126" s="511"/>
      <c r="H126" s="501"/>
      <c r="I126" s="361"/>
      <c r="J126" s="366"/>
      <c r="K126" s="366"/>
      <c r="N126" s="464"/>
      <c r="O126" s="464"/>
      <c r="P126" s="258"/>
      <c r="T126" s="146"/>
      <c r="V126" s="405"/>
      <c r="W126" s="411"/>
      <c r="X126" s="147"/>
      <c r="Y126" s="361"/>
      <c r="AA126" s="362"/>
      <c r="AB126" s="365"/>
      <c r="AF126" s="470"/>
      <c r="BG126" s="470"/>
    </row>
    <row r="127" spans="3:59" s="466" customFormat="1" ht="69" customHeight="1" x14ac:dyDescent="0.25">
      <c r="C127" s="464"/>
      <c r="E127" s="512"/>
      <c r="H127" s="258"/>
      <c r="I127" s="465"/>
      <c r="K127" s="15"/>
      <c r="N127" s="464"/>
      <c r="O127" s="464"/>
      <c r="P127" s="464"/>
      <c r="T127" s="146"/>
      <c r="X127" s="147"/>
      <c r="AA127" s="362"/>
      <c r="AB127" s="365"/>
      <c r="AF127" s="470"/>
      <c r="BG127" s="470"/>
    </row>
    <row r="128" spans="3:59" s="466" customFormat="1" ht="69" customHeight="1" x14ac:dyDescent="0.25">
      <c r="C128" s="464"/>
      <c r="E128" s="512"/>
      <c r="H128" s="258"/>
      <c r="I128" s="465"/>
      <c r="K128" s="15"/>
      <c r="N128" s="464"/>
      <c r="O128" s="464"/>
      <c r="P128" s="464"/>
      <c r="T128" s="146"/>
      <c r="X128" s="147"/>
      <c r="AA128" s="362"/>
      <c r="AB128" s="365"/>
      <c r="AF128" s="470"/>
      <c r="BG128" s="470"/>
    </row>
    <row r="129" spans="3:59" s="466" customFormat="1" ht="69" customHeight="1" x14ac:dyDescent="0.25">
      <c r="C129" s="464"/>
      <c r="E129" s="512"/>
      <c r="H129" s="258"/>
      <c r="I129" s="376"/>
      <c r="K129" s="15"/>
      <c r="N129" s="464"/>
      <c r="O129" s="464"/>
      <c r="P129" s="464"/>
      <c r="T129" s="146"/>
      <c r="X129" s="147"/>
      <c r="AA129" s="362"/>
      <c r="AB129" s="365"/>
      <c r="AF129" s="470"/>
      <c r="BG129" s="470"/>
    </row>
    <row r="130" spans="3:59" s="466" customFormat="1" ht="69" customHeight="1" x14ac:dyDescent="0.25">
      <c r="C130" s="464"/>
      <c r="E130" s="512"/>
      <c r="H130" s="258"/>
      <c r="I130" s="376"/>
      <c r="K130" s="15"/>
      <c r="N130" s="464"/>
      <c r="O130" s="464"/>
      <c r="P130" s="464"/>
      <c r="T130" s="146"/>
      <c r="X130" s="147"/>
      <c r="AA130" s="362"/>
      <c r="AB130" s="365"/>
      <c r="AF130" s="470"/>
      <c r="BG130" s="470"/>
    </row>
    <row r="131" spans="3:59" s="466" customFormat="1" ht="69" customHeight="1" x14ac:dyDescent="0.25">
      <c r="C131" s="464"/>
      <c r="E131" s="512"/>
      <c r="H131" s="258"/>
      <c r="I131" s="376"/>
      <c r="N131" s="464"/>
      <c r="O131" s="464"/>
      <c r="P131" s="464"/>
      <c r="T131" s="146"/>
      <c r="X131" s="147"/>
      <c r="AA131" s="362"/>
      <c r="AB131" s="365"/>
      <c r="AF131" s="470"/>
      <c r="BG131" s="470"/>
    </row>
    <row r="132" spans="3:59" s="466" customFormat="1" ht="69" customHeight="1" x14ac:dyDescent="0.25">
      <c r="C132" s="464"/>
      <c r="E132" s="512"/>
      <c r="H132" s="258"/>
      <c r="I132" s="379"/>
      <c r="N132" s="464"/>
      <c r="O132" s="464"/>
      <c r="P132" s="464"/>
      <c r="T132" s="146"/>
      <c r="X132" s="147"/>
      <c r="AA132" s="362"/>
      <c r="AB132" s="365"/>
      <c r="AF132" s="470"/>
      <c r="BG132" s="470"/>
    </row>
    <row r="133" spans="3:59" s="466" customFormat="1" ht="69" customHeight="1" x14ac:dyDescent="0.25">
      <c r="C133" s="464"/>
      <c r="E133" s="512"/>
      <c r="H133" s="258"/>
      <c r="I133" s="376"/>
      <c r="N133" s="464"/>
      <c r="O133" s="464"/>
      <c r="P133" s="464"/>
      <c r="T133" s="146"/>
      <c r="X133" s="147"/>
      <c r="AA133" s="362"/>
      <c r="AB133" s="365"/>
      <c r="AF133" s="470"/>
      <c r="BG133" s="470"/>
    </row>
    <row r="134" spans="3:59" s="466" customFormat="1" ht="69" customHeight="1" x14ac:dyDescent="0.25">
      <c r="C134" s="464"/>
      <c r="E134" s="512"/>
      <c r="H134" s="506"/>
      <c r="I134" s="376"/>
      <c r="N134" s="464"/>
      <c r="O134" s="464"/>
      <c r="P134" s="464"/>
      <c r="T134" s="146"/>
      <c r="X134" s="147"/>
      <c r="AA134" s="362"/>
      <c r="AB134" s="365"/>
      <c r="AF134" s="470"/>
      <c r="BG134" s="470"/>
    </row>
    <row r="135" spans="3:59" s="466" customFormat="1" ht="69" customHeight="1" x14ac:dyDescent="0.25">
      <c r="C135" s="464"/>
      <c r="E135" s="512"/>
      <c r="H135" s="258"/>
      <c r="I135" s="376"/>
      <c r="N135" s="464"/>
      <c r="O135" s="464"/>
      <c r="P135" s="464"/>
      <c r="T135" s="146"/>
      <c r="X135" s="147"/>
      <c r="AA135" s="362"/>
      <c r="AB135" s="365"/>
      <c r="AF135" s="470"/>
      <c r="BG135" s="470"/>
    </row>
    <row r="136" spans="3:59" s="466" customFormat="1" ht="69" customHeight="1" x14ac:dyDescent="0.25">
      <c r="C136" s="464"/>
      <c r="E136" s="512"/>
      <c r="H136" s="258"/>
      <c r="I136" s="376"/>
      <c r="N136" s="464"/>
      <c r="O136" s="464"/>
      <c r="P136" s="464"/>
      <c r="T136" s="146"/>
      <c r="X136" s="147"/>
      <c r="AA136" s="362"/>
      <c r="AB136" s="365"/>
      <c r="AF136" s="470"/>
      <c r="BG136" s="470"/>
    </row>
    <row r="137" spans="3:59" s="466" customFormat="1" ht="69" customHeight="1" x14ac:dyDescent="0.25">
      <c r="C137" s="464"/>
      <c r="E137" s="512"/>
      <c r="H137" s="258"/>
      <c r="I137" s="376"/>
      <c r="N137" s="464"/>
      <c r="O137" s="464"/>
      <c r="P137" s="464"/>
      <c r="T137" s="146"/>
      <c r="X137" s="147"/>
      <c r="AA137" s="362"/>
      <c r="AB137" s="365"/>
      <c r="AF137" s="470"/>
      <c r="BG137" s="470"/>
    </row>
    <row r="138" spans="3:59" s="466" customFormat="1" ht="69" customHeight="1" x14ac:dyDescent="0.25">
      <c r="C138" s="464"/>
      <c r="E138" s="511"/>
      <c r="H138" s="258"/>
      <c r="I138" s="202"/>
      <c r="N138" s="464"/>
      <c r="O138" s="464"/>
      <c r="P138" s="464"/>
      <c r="T138" s="146"/>
      <c r="X138" s="147"/>
      <c r="AA138" s="362"/>
      <c r="AB138" s="365"/>
      <c r="AF138" s="470"/>
      <c r="BG138" s="470"/>
    </row>
    <row r="139" spans="3:59" s="466" customFormat="1" ht="69" customHeight="1" x14ac:dyDescent="0.25">
      <c r="C139" s="464"/>
      <c r="E139" s="511"/>
      <c r="H139" s="258"/>
      <c r="I139" s="202"/>
      <c r="N139" s="464"/>
      <c r="O139" s="464"/>
      <c r="P139" s="464"/>
      <c r="T139" s="146"/>
      <c r="X139" s="147"/>
      <c r="AA139" s="362"/>
      <c r="AB139" s="365"/>
      <c r="AF139" s="470"/>
      <c r="BG139" s="470"/>
    </row>
    <row r="140" spans="3:59" s="466" customFormat="1" ht="69" customHeight="1" x14ac:dyDescent="0.25">
      <c r="C140" s="464"/>
      <c r="E140" s="511"/>
      <c r="H140" s="258"/>
      <c r="I140" s="376"/>
      <c r="N140" s="464"/>
      <c r="O140" s="464"/>
      <c r="P140" s="464"/>
      <c r="T140" s="146"/>
      <c r="X140" s="147"/>
      <c r="AA140" s="362"/>
      <c r="AB140" s="365"/>
      <c r="AF140" s="470"/>
      <c r="BG140" s="470"/>
    </row>
    <row r="141" spans="3:59" s="466" customFormat="1" ht="69" customHeight="1" x14ac:dyDescent="0.25">
      <c r="C141" s="464"/>
      <c r="E141" s="511"/>
      <c r="H141" s="258"/>
      <c r="I141" s="202"/>
      <c r="N141" s="464"/>
      <c r="O141" s="464"/>
      <c r="P141" s="464"/>
      <c r="T141" s="146"/>
      <c r="X141" s="147"/>
      <c r="AA141" s="362"/>
      <c r="AB141" s="365"/>
      <c r="AF141" s="470"/>
      <c r="BG141" s="470"/>
    </row>
    <row r="142" spans="3:59" s="466" customFormat="1" ht="69" customHeight="1" x14ac:dyDescent="0.25">
      <c r="C142" s="464"/>
      <c r="E142" s="511"/>
      <c r="H142" s="258"/>
      <c r="I142" s="376"/>
      <c r="N142" s="464"/>
      <c r="O142" s="464"/>
      <c r="P142" s="464"/>
      <c r="T142" s="146"/>
      <c r="X142" s="147"/>
      <c r="AA142" s="362"/>
      <c r="AB142" s="365"/>
      <c r="AF142" s="470"/>
      <c r="BG142" s="470"/>
    </row>
    <row r="143" spans="3:59" s="466" customFormat="1" ht="69" customHeight="1" x14ac:dyDescent="0.25">
      <c r="C143" s="464"/>
      <c r="E143" s="511"/>
      <c r="H143" s="258"/>
      <c r="I143" s="202"/>
      <c r="N143" s="464"/>
      <c r="O143" s="464"/>
      <c r="P143" s="464"/>
      <c r="T143" s="146"/>
      <c r="X143" s="147"/>
      <c r="AA143" s="362"/>
      <c r="AB143" s="365"/>
      <c r="AF143" s="470"/>
      <c r="BG143" s="470"/>
    </row>
    <row r="144" spans="3:59" s="466" customFormat="1" ht="69" customHeight="1" x14ac:dyDescent="0.25">
      <c r="C144" s="464"/>
      <c r="E144" s="511"/>
      <c r="H144" s="258"/>
      <c r="I144" s="376"/>
      <c r="N144" s="464"/>
      <c r="O144" s="464"/>
      <c r="P144" s="464"/>
      <c r="T144" s="146"/>
      <c r="X144" s="147"/>
      <c r="AA144" s="362"/>
      <c r="AB144" s="365"/>
      <c r="AF144" s="470"/>
      <c r="BG144" s="470"/>
    </row>
    <row r="145" spans="3:59" s="466" customFormat="1" ht="69" customHeight="1" x14ac:dyDescent="0.25">
      <c r="C145" s="464"/>
      <c r="E145" s="511"/>
      <c r="H145" s="258"/>
      <c r="I145" s="202"/>
      <c r="N145" s="464"/>
      <c r="O145" s="464"/>
      <c r="P145" s="464"/>
      <c r="T145" s="146"/>
      <c r="X145" s="147"/>
      <c r="AA145" s="362"/>
      <c r="AB145" s="365"/>
      <c r="AF145" s="470"/>
      <c r="BG145" s="470"/>
    </row>
    <row r="146" spans="3:59" s="466" customFormat="1" ht="69" customHeight="1" x14ac:dyDescent="0.25">
      <c r="C146" s="464"/>
      <c r="E146" s="511"/>
      <c r="H146" s="258"/>
      <c r="I146" s="202"/>
      <c r="N146" s="464"/>
      <c r="O146" s="464"/>
      <c r="P146" s="464"/>
      <c r="T146" s="146"/>
      <c r="X146" s="147"/>
      <c r="AA146" s="362"/>
      <c r="AB146" s="365"/>
      <c r="AF146" s="470"/>
      <c r="BG146" s="470"/>
    </row>
    <row r="147" spans="3:59" s="466" customFormat="1" ht="69" customHeight="1" x14ac:dyDescent="0.25">
      <c r="C147" s="464"/>
      <c r="E147" s="513"/>
      <c r="H147" s="501"/>
      <c r="I147" s="412"/>
      <c r="J147" s="412"/>
      <c r="K147" s="258"/>
      <c r="L147" s="258"/>
      <c r="M147" s="409"/>
      <c r="N147" s="464"/>
      <c r="O147" s="464"/>
      <c r="P147" s="416"/>
      <c r="T147" s="146"/>
      <c r="V147" s="413"/>
      <c r="W147" s="414"/>
      <c r="X147" s="147"/>
      <c r="Y147" s="361"/>
      <c r="AA147" s="362"/>
      <c r="AB147" s="365"/>
      <c r="AF147" s="470"/>
      <c r="BG147" s="470"/>
    </row>
    <row r="148" spans="3:59" s="466" customFormat="1" ht="69" customHeight="1" x14ac:dyDescent="0.25">
      <c r="C148" s="464"/>
      <c r="E148" s="513"/>
      <c r="G148" s="636"/>
      <c r="H148" s="501"/>
      <c r="I148" s="412"/>
      <c r="J148" s="467"/>
      <c r="K148" s="258"/>
      <c r="L148" s="409"/>
      <c r="M148" s="409"/>
      <c r="N148" s="464"/>
      <c r="O148" s="464"/>
      <c r="P148" s="416"/>
      <c r="T148" s="146"/>
      <c r="W148" s="414"/>
      <c r="X148" s="147"/>
      <c r="Y148" s="361"/>
      <c r="AA148" s="362"/>
      <c r="AB148" s="365"/>
      <c r="AF148" s="470"/>
      <c r="BG148" s="470"/>
    </row>
    <row r="149" spans="3:59" s="466" customFormat="1" ht="69" customHeight="1" x14ac:dyDescent="0.25">
      <c r="C149" s="464"/>
      <c r="E149" s="513"/>
      <c r="G149" s="636"/>
      <c r="H149" s="501"/>
      <c r="I149" s="258"/>
      <c r="J149" s="467"/>
      <c r="K149" s="258"/>
      <c r="L149" s="258"/>
      <c r="M149" s="409"/>
      <c r="N149" s="464"/>
      <c r="O149" s="464"/>
      <c r="P149" s="416"/>
      <c r="T149" s="146"/>
      <c r="W149" s="414"/>
      <c r="X149" s="147"/>
      <c r="Y149" s="361"/>
      <c r="AA149" s="362"/>
      <c r="AB149" s="365"/>
      <c r="AF149" s="470"/>
      <c r="BG149" s="470"/>
    </row>
    <row r="150" spans="3:59" s="466" customFormat="1" ht="69" customHeight="1" x14ac:dyDescent="0.25">
      <c r="C150" s="464"/>
      <c r="E150" s="513"/>
      <c r="G150" s="636"/>
      <c r="H150" s="501"/>
      <c r="I150" s="258"/>
      <c r="J150" s="467"/>
      <c r="K150" s="258"/>
      <c r="L150" s="258"/>
      <c r="M150" s="409"/>
      <c r="N150" s="464"/>
      <c r="O150" s="464"/>
      <c r="P150" s="416"/>
      <c r="T150" s="146"/>
      <c r="W150" s="414"/>
      <c r="X150" s="147"/>
      <c r="Y150" s="361"/>
      <c r="AA150" s="362"/>
      <c r="AB150" s="365"/>
      <c r="AF150" s="470"/>
      <c r="BG150" s="470"/>
    </row>
    <row r="151" spans="3:59" s="466" customFormat="1" ht="69" customHeight="1" x14ac:dyDescent="0.25">
      <c r="C151" s="464"/>
      <c r="E151" s="513"/>
      <c r="H151" s="501"/>
      <c r="I151" s="412"/>
      <c r="J151" s="258"/>
      <c r="K151" s="258"/>
      <c r="L151" s="258"/>
      <c r="M151" s="409"/>
      <c r="N151" s="464"/>
      <c r="O151" s="464"/>
      <c r="P151" s="416"/>
      <c r="T151" s="146"/>
      <c r="W151" s="414"/>
      <c r="X151" s="147"/>
      <c r="Y151" s="361"/>
      <c r="AA151" s="362"/>
      <c r="AB151" s="365"/>
      <c r="AF151" s="470"/>
      <c r="BG151" s="470"/>
    </row>
    <row r="152" spans="3:59" s="466" customFormat="1" ht="69" customHeight="1" x14ac:dyDescent="0.25">
      <c r="C152" s="464"/>
      <c r="E152" s="513"/>
      <c r="H152" s="501"/>
      <c r="I152" s="258"/>
      <c r="J152" s="258"/>
      <c r="K152" s="258"/>
      <c r="L152" s="258"/>
      <c r="M152" s="409"/>
      <c r="N152" s="464"/>
      <c r="O152" s="464"/>
      <c r="P152" s="416"/>
      <c r="T152" s="146"/>
      <c r="W152" s="414"/>
      <c r="X152" s="147"/>
      <c r="Y152" s="361"/>
      <c r="AA152" s="362"/>
      <c r="AB152" s="365"/>
      <c r="AF152" s="470"/>
      <c r="BG152" s="470"/>
    </row>
    <row r="153" spans="3:59" s="466" customFormat="1" ht="69" customHeight="1" x14ac:dyDescent="0.25">
      <c r="C153" s="464"/>
      <c r="E153" s="513"/>
      <c r="H153" s="501"/>
      <c r="I153" s="415"/>
      <c r="J153" s="415"/>
      <c r="K153" s="415"/>
      <c r="L153" s="415"/>
      <c r="M153" s="416"/>
      <c r="N153" s="464"/>
      <c r="O153" s="464"/>
      <c r="P153" s="416"/>
      <c r="T153" s="146"/>
      <c r="W153" s="414"/>
      <c r="X153" s="147"/>
      <c r="Y153" s="361"/>
      <c r="AA153" s="362"/>
      <c r="AB153" s="365"/>
      <c r="AF153" s="470"/>
      <c r="BG153" s="470"/>
    </row>
    <row r="154" spans="3:59" s="466" customFormat="1" ht="69" customHeight="1" x14ac:dyDescent="0.25">
      <c r="C154" s="464"/>
      <c r="E154" s="513"/>
      <c r="H154" s="501"/>
      <c r="I154" s="416"/>
      <c r="J154" s="416"/>
      <c r="K154" s="416"/>
      <c r="L154" s="416"/>
      <c r="M154" s="416"/>
      <c r="N154" s="464"/>
      <c r="O154" s="464"/>
      <c r="P154" s="416"/>
      <c r="T154" s="146"/>
      <c r="W154" s="417"/>
      <c r="X154" s="147"/>
      <c r="Y154" s="361"/>
      <c r="AA154" s="362"/>
      <c r="AB154" s="365"/>
      <c r="AF154" s="470"/>
      <c r="BG154" s="470"/>
    </row>
    <row r="155" spans="3:59" s="466" customFormat="1" ht="69" customHeight="1" x14ac:dyDescent="0.25">
      <c r="C155" s="464"/>
      <c r="E155" s="508"/>
      <c r="H155" s="258"/>
      <c r="I155" s="385"/>
      <c r="N155" s="464"/>
      <c r="O155" s="464"/>
      <c r="P155" s="464"/>
      <c r="T155" s="146"/>
      <c r="X155" s="147"/>
      <c r="Y155" s="366"/>
      <c r="AA155" s="362"/>
      <c r="AB155" s="365"/>
      <c r="AF155" s="470"/>
      <c r="BG155" s="470"/>
    </row>
    <row r="156" spans="3:59" s="466" customFormat="1" ht="69" customHeight="1" x14ac:dyDescent="0.25">
      <c r="C156" s="464"/>
      <c r="E156" s="508"/>
      <c r="H156" s="258"/>
      <c r="I156" s="385"/>
      <c r="N156" s="464"/>
      <c r="O156" s="464"/>
      <c r="P156" s="464"/>
      <c r="T156" s="146"/>
      <c r="X156" s="147"/>
      <c r="Y156" s="366"/>
      <c r="AA156" s="362"/>
      <c r="AB156" s="365"/>
      <c r="AF156" s="470"/>
      <c r="BG156" s="470"/>
    </row>
    <row r="157" spans="3:59" s="466" customFormat="1" ht="69" customHeight="1" x14ac:dyDescent="0.25">
      <c r="C157" s="464"/>
      <c r="E157" s="508"/>
      <c r="H157" s="258"/>
      <c r="I157" s="385"/>
      <c r="N157" s="464"/>
      <c r="O157" s="464"/>
      <c r="P157" s="464"/>
      <c r="T157" s="146"/>
      <c r="X157" s="147"/>
      <c r="Y157" s="366"/>
      <c r="AA157" s="362"/>
      <c r="AB157" s="365"/>
      <c r="AF157" s="470"/>
      <c r="BG157" s="470"/>
    </row>
    <row r="158" spans="3:59" s="466" customFormat="1" ht="69" customHeight="1" x14ac:dyDescent="0.25">
      <c r="C158" s="464"/>
      <c r="E158" s="508"/>
      <c r="H158" s="258"/>
      <c r="I158" s="385"/>
      <c r="N158" s="464"/>
      <c r="O158" s="464"/>
      <c r="P158" s="464"/>
      <c r="T158" s="146"/>
      <c r="X158" s="147"/>
      <c r="Y158" s="366"/>
      <c r="AA158" s="362"/>
      <c r="AB158" s="365"/>
      <c r="AF158" s="470"/>
      <c r="BG158" s="470"/>
    </row>
    <row r="159" spans="3:59" s="466" customFormat="1" ht="69" customHeight="1" x14ac:dyDescent="0.25">
      <c r="C159" s="464"/>
      <c r="E159" s="508"/>
      <c r="H159" s="258"/>
      <c r="I159" s="385"/>
      <c r="N159" s="464"/>
      <c r="O159" s="464"/>
      <c r="P159" s="464"/>
      <c r="T159" s="146"/>
      <c r="X159" s="147"/>
      <c r="Y159" s="418"/>
      <c r="AA159" s="362"/>
      <c r="AB159" s="365"/>
      <c r="AF159" s="470"/>
      <c r="BG159" s="470"/>
    </row>
    <row r="160" spans="3:59" s="466" customFormat="1" ht="69" customHeight="1" x14ac:dyDescent="0.25">
      <c r="C160" s="464"/>
      <c r="E160" s="508"/>
      <c r="H160" s="258"/>
      <c r="I160" s="385"/>
      <c r="N160" s="464"/>
      <c r="O160" s="464"/>
      <c r="P160" s="464"/>
      <c r="T160" s="146"/>
      <c r="X160" s="147"/>
      <c r="Y160" s="366"/>
      <c r="AA160" s="362"/>
      <c r="AB160" s="365"/>
      <c r="AF160" s="470"/>
      <c r="BG160" s="470"/>
    </row>
    <row r="161" spans="3:59" s="466" customFormat="1" ht="69" customHeight="1" x14ac:dyDescent="0.25">
      <c r="C161" s="464"/>
      <c r="E161" s="508"/>
      <c r="H161" s="258"/>
      <c r="I161" s="385"/>
      <c r="N161" s="464"/>
      <c r="O161" s="464"/>
      <c r="P161" s="464"/>
      <c r="T161" s="146"/>
      <c r="X161" s="147"/>
      <c r="Y161" s="366"/>
      <c r="AA161" s="362"/>
      <c r="AB161" s="365"/>
      <c r="AF161" s="470"/>
      <c r="BG161" s="470"/>
    </row>
    <row r="162" spans="3:59" s="466" customFormat="1" ht="69" customHeight="1" x14ac:dyDescent="0.25">
      <c r="C162" s="464"/>
      <c r="E162" s="508"/>
      <c r="H162" s="258"/>
      <c r="I162" s="385"/>
      <c r="N162" s="464"/>
      <c r="O162" s="464"/>
      <c r="P162" s="464"/>
      <c r="T162" s="146"/>
      <c r="X162" s="147"/>
      <c r="Y162" s="366"/>
      <c r="AA162" s="362"/>
      <c r="AB162" s="365"/>
      <c r="AF162" s="470"/>
      <c r="BG162" s="470"/>
    </row>
    <row r="163" spans="3:59" s="466" customFormat="1" ht="69" customHeight="1" x14ac:dyDescent="0.25">
      <c r="C163" s="464"/>
      <c r="E163" s="508"/>
      <c r="H163" s="258"/>
      <c r="I163" s="366"/>
      <c r="N163" s="464"/>
      <c r="O163" s="464"/>
      <c r="P163" s="464"/>
      <c r="T163" s="146"/>
      <c r="X163" s="147"/>
      <c r="Y163" s="366"/>
      <c r="AA163" s="362"/>
      <c r="AB163" s="365"/>
      <c r="AF163" s="470"/>
      <c r="BG163" s="470"/>
    </row>
    <row r="164" spans="3:59" s="466" customFormat="1" ht="69" customHeight="1" x14ac:dyDescent="0.25">
      <c r="C164" s="464"/>
      <c r="E164" s="508"/>
      <c r="H164" s="258"/>
      <c r="I164" s="366"/>
      <c r="N164" s="464"/>
      <c r="O164" s="464"/>
      <c r="P164" s="464"/>
      <c r="T164" s="146"/>
      <c r="X164" s="147"/>
      <c r="Y164" s="366"/>
      <c r="AA164" s="362"/>
      <c r="AB164" s="365"/>
      <c r="AF164" s="470"/>
      <c r="BG164" s="470"/>
    </row>
    <row r="165" spans="3:59" s="466" customFormat="1" ht="69" customHeight="1" x14ac:dyDescent="0.25">
      <c r="C165" s="464"/>
      <c r="E165" s="508"/>
      <c r="H165" s="258"/>
      <c r="I165" s="385"/>
      <c r="N165" s="464"/>
      <c r="O165" s="464"/>
      <c r="P165" s="464"/>
      <c r="T165" s="146"/>
      <c r="X165" s="147"/>
      <c r="Y165" s="366"/>
      <c r="AA165" s="362"/>
      <c r="AB165" s="365"/>
      <c r="AF165" s="470"/>
      <c r="BG165" s="470"/>
    </row>
    <row r="166" spans="3:59" s="466" customFormat="1" ht="69" customHeight="1" x14ac:dyDescent="0.25">
      <c r="C166" s="464"/>
      <c r="E166" s="508"/>
      <c r="H166" s="258"/>
      <c r="I166" s="385"/>
      <c r="N166" s="464"/>
      <c r="O166" s="464"/>
      <c r="P166" s="464"/>
      <c r="T166" s="146"/>
      <c r="X166" s="147"/>
      <c r="Y166" s="366"/>
      <c r="AA166" s="362"/>
      <c r="AB166" s="365"/>
      <c r="AF166" s="470"/>
      <c r="BG166" s="470"/>
    </row>
    <row r="167" spans="3:59" s="466" customFormat="1" ht="69" customHeight="1" x14ac:dyDescent="0.25">
      <c r="C167" s="464"/>
      <c r="E167" s="508"/>
      <c r="H167" s="258"/>
      <c r="I167" s="385"/>
      <c r="N167" s="464"/>
      <c r="O167" s="464"/>
      <c r="P167" s="464"/>
      <c r="T167" s="146"/>
      <c r="X167" s="147"/>
      <c r="Y167" s="366"/>
      <c r="AA167" s="362"/>
      <c r="AB167" s="365"/>
      <c r="AF167" s="470"/>
      <c r="BG167" s="470"/>
    </row>
    <row r="168" spans="3:59" s="466" customFormat="1" ht="69" customHeight="1" x14ac:dyDescent="0.25">
      <c r="C168" s="464"/>
      <c r="E168" s="508"/>
      <c r="H168" s="258"/>
      <c r="I168" s="366"/>
      <c r="N168" s="464"/>
      <c r="O168" s="464"/>
      <c r="P168" s="464"/>
      <c r="T168" s="146"/>
      <c r="X168" s="147"/>
      <c r="Y168" s="366"/>
      <c r="AA168" s="362"/>
      <c r="AB168" s="365"/>
      <c r="AF168" s="470"/>
      <c r="BG168" s="470"/>
    </row>
    <row r="169" spans="3:59" s="466" customFormat="1" ht="69" customHeight="1" x14ac:dyDescent="0.25">
      <c r="C169" s="464"/>
      <c r="E169" s="508"/>
      <c r="H169" s="258"/>
      <c r="I169" s="366"/>
      <c r="N169" s="464"/>
      <c r="O169" s="464"/>
      <c r="P169" s="464"/>
      <c r="T169" s="146"/>
      <c r="X169" s="147"/>
      <c r="Y169" s="366"/>
      <c r="AA169" s="362"/>
      <c r="AB169" s="365"/>
      <c r="AF169" s="470"/>
      <c r="BG169" s="470"/>
    </row>
    <row r="170" spans="3:59" s="466" customFormat="1" ht="69" customHeight="1" x14ac:dyDescent="0.25">
      <c r="C170" s="464"/>
      <c r="E170" s="508"/>
      <c r="H170" s="258"/>
      <c r="I170" s="366"/>
      <c r="N170" s="464"/>
      <c r="O170" s="464"/>
      <c r="P170" s="464"/>
      <c r="T170" s="146"/>
      <c r="X170" s="147"/>
      <c r="Y170" s="366"/>
      <c r="AA170" s="362"/>
      <c r="AB170" s="365"/>
      <c r="AF170" s="470"/>
      <c r="BG170" s="470"/>
    </row>
    <row r="171" spans="3:59" s="466" customFormat="1" ht="69" customHeight="1" x14ac:dyDescent="0.25">
      <c r="C171" s="464"/>
      <c r="E171" s="508"/>
      <c r="H171" s="258"/>
      <c r="I171" s="366"/>
      <c r="N171" s="464"/>
      <c r="O171" s="464"/>
      <c r="P171" s="464"/>
      <c r="T171" s="146"/>
      <c r="X171" s="147"/>
      <c r="Y171" s="407"/>
      <c r="AA171" s="362"/>
      <c r="AB171" s="365"/>
      <c r="AF171" s="470"/>
      <c r="BG171" s="470"/>
    </row>
    <row r="172" spans="3:59" s="466" customFormat="1" ht="69" customHeight="1" x14ac:dyDescent="0.25">
      <c r="C172" s="464"/>
      <c r="E172" s="508"/>
      <c r="H172" s="258"/>
      <c r="I172" s="366"/>
      <c r="N172" s="464"/>
      <c r="O172" s="464"/>
      <c r="P172" s="464"/>
      <c r="T172" s="146"/>
      <c r="X172" s="147"/>
      <c r="Y172" s="366"/>
      <c r="AA172" s="362"/>
      <c r="AB172" s="365"/>
      <c r="AF172" s="470"/>
      <c r="BG172" s="470"/>
    </row>
    <row r="173" spans="3:59" s="466" customFormat="1" ht="69" customHeight="1" x14ac:dyDescent="0.25">
      <c r="C173" s="464"/>
      <c r="E173" s="508"/>
      <c r="H173" s="258"/>
      <c r="I173" s="366"/>
      <c r="N173" s="464"/>
      <c r="O173" s="464"/>
      <c r="P173" s="464"/>
      <c r="T173" s="146"/>
      <c r="X173" s="147"/>
      <c r="Y173" s="366"/>
      <c r="AA173" s="362"/>
      <c r="AB173" s="365"/>
      <c r="AF173" s="470"/>
      <c r="BG173" s="470"/>
    </row>
    <row r="174" spans="3:59" s="466" customFormat="1" ht="69" customHeight="1" x14ac:dyDescent="0.25">
      <c r="C174" s="464"/>
      <c r="E174" s="508"/>
      <c r="H174" s="258"/>
      <c r="I174" s="366"/>
      <c r="N174" s="464"/>
      <c r="O174" s="464"/>
      <c r="P174" s="464"/>
      <c r="T174" s="146"/>
      <c r="X174" s="147"/>
      <c r="Y174" s="366"/>
      <c r="AA174" s="362"/>
      <c r="AB174" s="365"/>
      <c r="AF174" s="470"/>
      <c r="BG174" s="470"/>
    </row>
    <row r="175" spans="3:59" s="466" customFormat="1" ht="69" customHeight="1" x14ac:dyDescent="0.25">
      <c r="C175" s="464"/>
      <c r="E175" s="508"/>
      <c r="H175" s="258"/>
      <c r="I175" s="385"/>
      <c r="N175" s="464"/>
      <c r="O175" s="464"/>
      <c r="P175" s="464"/>
      <c r="T175" s="146"/>
      <c r="X175" s="147"/>
      <c r="Y175" s="361"/>
      <c r="AA175" s="362"/>
      <c r="AB175" s="365"/>
      <c r="AF175" s="470"/>
      <c r="BG175" s="470"/>
    </row>
    <row r="176" spans="3:59" s="466" customFormat="1" ht="69" customHeight="1" x14ac:dyDescent="0.25">
      <c r="C176" s="464"/>
      <c r="E176" s="508"/>
      <c r="H176" s="258"/>
      <c r="I176" s="419"/>
      <c r="N176" s="464"/>
      <c r="O176" s="464"/>
      <c r="P176" s="464"/>
      <c r="T176" s="146"/>
      <c r="X176" s="147"/>
      <c r="Y176" s="406"/>
      <c r="AA176" s="362"/>
      <c r="AB176" s="365"/>
      <c r="AF176" s="470"/>
      <c r="BG176" s="470"/>
    </row>
    <row r="177" spans="3:59" s="466" customFormat="1" ht="69" customHeight="1" x14ac:dyDescent="0.25">
      <c r="C177" s="464"/>
      <c r="E177" s="508"/>
      <c r="H177" s="258"/>
      <c r="I177" s="419"/>
      <c r="N177" s="464"/>
      <c r="O177" s="464"/>
      <c r="P177" s="464"/>
      <c r="T177" s="146"/>
      <c r="X177" s="147"/>
      <c r="Y177" s="361"/>
      <c r="AA177" s="362"/>
      <c r="AB177" s="365"/>
      <c r="AF177" s="470"/>
      <c r="BG177" s="470"/>
    </row>
    <row r="178" spans="3:59" s="466" customFormat="1" ht="69" customHeight="1" x14ac:dyDescent="0.25">
      <c r="C178" s="464"/>
      <c r="E178" s="508"/>
      <c r="H178" s="258"/>
      <c r="I178" s="419"/>
      <c r="N178" s="464"/>
      <c r="O178" s="464"/>
      <c r="P178" s="464"/>
      <c r="T178" s="146"/>
      <c r="X178" s="147"/>
      <c r="Y178" s="361"/>
      <c r="AA178" s="362"/>
      <c r="AB178" s="365"/>
      <c r="AF178" s="470"/>
      <c r="BG178" s="470"/>
    </row>
    <row r="179" spans="3:59" s="466" customFormat="1" ht="69" customHeight="1" x14ac:dyDescent="0.25">
      <c r="C179" s="464"/>
      <c r="E179" s="508"/>
      <c r="H179" s="258"/>
      <c r="I179" s="385"/>
      <c r="N179" s="464"/>
      <c r="O179" s="464"/>
      <c r="P179" s="464"/>
      <c r="T179" s="146"/>
      <c r="X179" s="147"/>
      <c r="Y179" s="361"/>
      <c r="AA179" s="362"/>
      <c r="AB179" s="365"/>
      <c r="AF179" s="470"/>
      <c r="BG179" s="470"/>
    </row>
    <row r="180" spans="3:59" s="466" customFormat="1" ht="69" customHeight="1" x14ac:dyDescent="0.25">
      <c r="C180" s="464"/>
      <c r="E180" s="508"/>
      <c r="H180" s="258"/>
      <c r="I180" s="385"/>
      <c r="N180" s="464"/>
      <c r="O180" s="464"/>
      <c r="P180" s="464"/>
      <c r="T180" s="146"/>
      <c r="X180" s="147"/>
      <c r="Y180" s="361"/>
      <c r="AA180" s="362"/>
      <c r="AB180" s="365"/>
      <c r="AF180" s="470"/>
      <c r="BG180" s="470"/>
    </row>
    <row r="181" spans="3:59" s="466" customFormat="1" ht="69" customHeight="1" x14ac:dyDescent="0.25">
      <c r="C181" s="464"/>
      <c r="E181" s="508"/>
      <c r="H181" s="258"/>
      <c r="I181" s="385"/>
      <c r="N181" s="464"/>
      <c r="O181" s="464"/>
      <c r="P181" s="464"/>
      <c r="T181" s="146"/>
      <c r="X181" s="147"/>
      <c r="Y181" s="361"/>
      <c r="AA181" s="362"/>
      <c r="AB181" s="365"/>
      <c r="AF181" s="470"/>
      <c r="BG181" s="470"/>
    </row>
    <row r="182" spans="3:59" s="466" customFormat="1" ht="69" customHeight="1" x14ac:dyDescent="0.25">
      <c r="C182" s="464"/>
      <c r="E182" s="508"/>
      <c r="H182" s="258"/>
      <c r="I182" s="376"/>
      <c r="N182" s="464"/>
      <c r="O182" s="464"/>
      <c r="P182" s="464"/>
      <c r="T182" s="146"/>
      <c r="X182" s="147"/>
      <c r="Y182" s="361"/>
      <c r="AA182" s="362"/>
      <c r="AB182" s="365"/>
      <c r="AF182" s="470"/>
      <c r="BG182" s="470"/>
    </row>
    <row r="183" spans="3:59" s="466" customFormat="1" ht="69" customHeight="1" x14ac:dyDescent="0.25">
      <c r="C183" s="464"/>
      <c r="E183" s="508"/>
      <c r="H183" s="258"/>
      <c r="I183" s="385"/>
      <c r="N183" s="464"/>
      <c r="O183" s="464"/>
      <c r="P183" s="464"/>
      <c r="T183" s="146"/>
      <c r="X183" s="147"/>
      <c r="Y183" s="361"/>
      <c r="AA183" s="362"/>
      <c r="AB183" s="365"/>
      <c r="AF183" s="470"/>
      <c r="BG183" s="470"/>
    </row>
    <row r="184" spans="3:59" s="466" customFormat="1" ht="69" customHeight="1" x14ac:dyDescent="0.25">
      <c r="C184" s="464"/>
      <c r="E184" s="508"/>
      <c r="H184" s="258"/>
      <c r="I184" s="385"/>
      <c r="N184" s="464"/>
      <c r="O184" s="464"/>
      <c r="P184" s="464"/>
      <c r="T184" s="146"/>
      <c r="X184" s="147"/>
      <c r="Y184" s="361"/>
      <c r="AA184" s="362"/>
      <c r="AB184" s="365"/>
      <c r="AF184" s="470"/>
      <c r="BG184" s="470"/>
    </row>
    <row r="185" spans="3:59" s="466" customFormat="1" ht="69" customHeight="1" x14ac:dyDescent="0.25">
      <c r="C185" s="464"/>
      <c r="E185" s="508"/>
      <c r="H185" s="258"/>
      <c r="I185" s="385"/>
      <c r="N185" s="464"/>
      <c r="O185" s="464"/>
      <c r="P185" s="464"/>
      <c r="T185" s="146"/>
      <c r="X185" s="147"/>
      <c r="Y185" s="361"/>
      <c r="AA185" s="362"/>
      <c r="AB185" s="365"/>
      <c r="AF185" s="470"/>
      <c r="BG185" s="470"/>
    </row>
    <row r="186" spans="3:59" s="466" customFormat="1" ht="69" customHeight="1" x14ac:dyDescent="0.25">
      <c r="C186" s="464"/>
      <c r="E186" s="508"/>
      <c r="H186" s="258"/>
      <c r="I186" s="376"/>
      <c r="N186" s="464"/>
      <c r="O186" s="464"/>
      <c r="P186" s="464"/>
      <c r="T186" s="146"/>
      <c r="X186" s="147"/>
      <c r="Y186" s="379"/>
      <c r="AA186" s="362"/>
      <c r="AB186" s="365"/>
      <c r="AF186" s="470"/>
      <c r="BG186" s="470"/>
    </row>
    <row r="187" spans="3:59" s="466" customFormat="1" ht="69" customHeight="1" x14ac:dyDescent="0.25">
      <c r="C187" s="464"/>
      <c r="E187" s="508"/>
      <c r="H187" s="258"/>
      <c r="I187" s="385"/>
      <c r="N187" s="464"/>
      <c r="O187" s="464"/>
      <c r="P187" s="464"/>
      <c r="T187" s="146"/>
      <c r="X187" s="147"/>
      <c r="Y187" s="406"/>
      <c r="AA187" s="362"/>
      <c r="AB187" s="365"/>
      <c r="AF187" s="470"/>
      <c r="BG187" s="470"/>
    </row>
    <row r="188" spans="3:59" s="466" customFormat="1" ht="69" customHeight="1" x14ac:dyDescent="0.25">
      <c r="C188" s="464"/>
      <c r="E188" s="508"/>
      <c r="H188" s="258"/>
      <c r="I188" s="385"/>
      <c r="N188" s="464"/>
      <c r="O188" s="464"/>
      <c r="P188" s="464"/>
      <c r="T188" s="146"/>
      <c r="X188" s="147"/>
      <c r="Y188" s="379"/>
      <c r="AA188" s="362"/>
      <c r="AB188" s="365"/>
      <c r="AF188" s="470"/>
      <c r="BG188" s="470"/>
    </row>
    <row r="189" spans="3:59" s="466" customFormat="1" ht="69" customHeight="1" x14ac:dyDescent="0.25">
      <c r="C189" s="464"/>
      <c r="E189" s="508"/>
      <c r="H189" s="258"/>
      <c r="I189" s="385"/>
      <c r="N189" s="464"/>
      <c r="O189" s="464"/>
      <c r="P189" s="464"/>
      <c r="T189" s="146"/>
      <c r="X189" s="147"/>
      <c r="Y189" s="361"/>
      <c r="AA189" s="362"/>
      <c r="AB189" s="365"/>
      <c r="AF189" s="470"/>
      <c r="BG189" s="470"/>
    </row>
    <row r="190" spans="3:59" s="466" customFormat="1" ht="69" customHeight="1" x14ac:dyDescent="0.25">
      <c r="C190" s="464"/>
      <c r="E190" s="508"/>
      <c r="H190" s="258"/>
      <c r="I190" s="385"/>
      <c r="N190" s="464"/>
      <c r="O190" s="464"/>
      <c r="P190" s="464"/>
      <c r="T190" s="146"/>
      <c r="X190" s="147"/>
      <c r="Y190" s="361"/>
      <c r="AA190" s="362"/>
      <c r="AB190" s="365"/>
      <c r="AF190" s="470"/>
      <c r="BG190" s="470"/>
    </row>
    <row r="191" spans="3:59" s="466" customFormat="1" ht="69" customHeight="1" x14ac:dyDescent="0.25">
      <c r="C191" s="464"/>
      <c r="E191" s="508"/>
      <c r="H191" s="507"/>
      <c r="I191" s="385"/>
      <c r="N191" s="464"/>
      <c r="O191" s="464"/>
      <c r="P191" s="464"/>
      <c r="T191" s="146"/>
      <c r="X191" s="147"/>
      <c r="Y191" s="361"/>
      <c r="AA191" s="362"/>
      <c r="AB191" s="365"/>
      <c r="AF191" s="470"/>
      <c r="BG191" s="470"/>
    </row>
  </sheetData>
  <autoFilter ref="A3:CX191" xr:uid="{00000000-0009-0000-0000-00000B000000}"/>
  <mergeCells count="70">
    <mergeCell ref="AY1:BF1"/>
    <mergeCell ref="Q2:Q3"/>
    <mergeCell ref="BG1:BK1"/>
    <mergeCell ref="A2:A3"/>
    <mergeCell ref="B2:B3"/>
    <mergeCell ref="C2:C3"/>
    <mergeCell ref="D2:D3"/>
    <mergeCell ref="E2:E3"/>
    <mergeCell ref="F2:F3"/>
    <mergeCell ref="G2:G3"/>
    <mergeCell ref="H2:H3"/>
    <mergeCell ref="I2:I3"/>
    <mergeCell ref="A1:I1"/>
    <mergeCell ref="J1:W1"/>
    <mergeCell ref="X1:AE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C2:BC3"/>
    <mergeCell ref="BD2:BD3"/>
    <mergeCell ref="AR2:AR3"/>
    <mergeCell ref="AS2:AS3"/>
    <mergeCell ref="AT2:AT3"/>
    <mergeCell ref="AU2:AU3"/>
    <mergeCell ref="AV2:AV3"/>
    <mergeCell ref="AW2:AW3"/>
    <mergeCell ref="G119:G123"/>
    <mergeCell ref="G148:G150"/>
    <mergeCell ref="E5:E12"/>
    <mergeCell ref="G6:G8"/>
    <mergeCell ref="BK2:BK4"/>
    <mergeCell ref="G116:G118"/>
    <mergeCell ref="BE2:BE3"/>
    <mergeCell ref="BF2:BF3"/>
    <mergeCell ref="BG2:BG3"/>
    <mergeCell ref="BH2:BH3"/>
    <mergeCell ref="BI2:BI3"/>
    <mergeCell ref="BJ2:BJ3"/>
    <mergeCell ref="AY2:AY3"/>
    <mergeCell ref="AZ2:AZ3"/>
    <mergeCell ref="BA2:BA3"/>
    <mergeCell ref="BB2:BB3"/>
  </mergeCells>
  <conditionalFormatting sqref="AC29:AC191">
    <cfRule type="containsText" dxfId="61" priority="82" stopIfTrue="1" operator="containsText" text="EN TERMINO">
      <formula>NOT(ISERROR(SEARCH("EN TERMINO",AC29)))</formula>
    </cfRule>
    <cfRule type="containsText" priority="83" operator="containsText" text="AMARILLO">
      <formula>NOT(ISERROR(SEARCH("AMARILLO",AC29)))</formula>
    </cfRule>
    <cfRule type="containsText" dxfId="60" priority="84" stopIfTrue="1" operator="containsText" text="ALERTA">
      <formula>NOT(ISERROR(SEARCH("ALERTA",AC29)))</formula>
    </cfRule>
    <cfRule type="containsText" dxfId="59" priority="85" stopIfTrue="1" operator="containsText" text="OK">
      <formula>NOT(ISERROR(SEARCH("OK",AC29)))</formula>
    </cfRule>
  </conditionalFormatting>
  <conditionalFormatting sqref="AF59:BF59 AF60:AF191 AF56:AF58 BG29:BG191">
    <cfRule type="containsText" dxfId="58" priority="79" operator="containsText" text="Cumplida">
      <formula>NOT(ISERROR(SEARCH("Cumplida",AF29)))</formula>
    </cfRule>
    <cfRule type="containsText" dxfId="57" priority="80" operator="containsText" text="Pendiente">
      <formula>NOT(ISERROR(SEARCH("Pendiente",AF29)))</formula>
    </cfRule>
    <cfRule type="containsText" dxfId="56" priority="81" operator="containsText" text="Cumplida">
      <formula>NOT(ISERROR(SEARCH("Cumplida",AF29)))</formula>
    </cfRule>
  </conditionalFormatting>
  <conditionalFormatting sqref="AF59:BF59 AF60:AF191 AF30:AF47 AF49:AF58 BG29:BG191">
    <cfRule type="containsText" dxfId="55" priority="78" stopIfTrue="1" operator="containsText" text="CUMPLIDA">
      <formula>NOT(ISERROR(SEARCH("CUMPLIDA",AF29)))</formula>
    </cfRule>
  </conditionalFormatting>
  <conditionalFormatting sqref="AF59:BF59 AF60:AF191 AF30:AF47 AF49:AF58 BG29:BG191">
    <cfRule type="containsText" dxfId="54" priority="77" stopIfTrue="1" operator="containsText" text="INCUMPLIDA">
      <formula>NOT(ISERROR(SEARCH("INCUMPLIDA",AF29)))</formula>
    </cfRule>
  </conditionalFormatting>
  <conditionalFormatting sqref="AF48 AF29:AF30 AF33:AF36 AF42 AF50">
    <cfRule type="containsText" dxfId="53" priority="76" operator="containsText" text="PENDIENTE">
      <formula>NOT(ISERROR(SEARCH("PENDIENTE",AF29)))</formula>
    </cfRule>
  </conditionalFormatting>
  <conditionalFormatting sqref="AC21:AC28">
    <cfRule type="containsText" dxfId="52" priority="72" stopIfTrue="1" operator="containsText" text="EN TERMINO">
      <formula>NOT(ISERROR(SEARCH("EN TERMINO",AC21)))</formula>
    </cfRule>
    <cfRule type="containsText" priority="73" operator="containsText" text="AMARILLO">
      <formula>NOT(ISERROR(SEARCH("AMARILLO",AC21)))</formula>
    </cfRule>
    <cfRule type="containsText" dxfId="51" priority="74" stopIfTrue="1" operator="containsText" text="ALERTA">
      <formula>NOT(ISERROR(SEARCH("ALERTA",AC21)))</formula>
    </cfRule>
    <cfRule type="containsText" dxfId="50" priority="75" stopIfTrue="1" operator="containsText" text="OK">
      <formula>NOT(ISERROR(SEARCH("OK",AC21)))</formula>
    </cfRule>
  </conditionalFormatting>
  <conditionalFormatting sqref="BG21:BG28">
    <cfRule type="containsText" dxfId="49" priority="69" operator="containsText" text="Cumplida">
      <formula>NOT(ISERROR(SEARCH("Cumplida",BG21)))</formula>
    </cfRule>
    <cfRule type="containsText" dxfId="48" priority="70" operator="containsText" text="Pendiente">
      <formula>NOT(ISERROR(SEARCH("Pendiente",BG21)))</formula>
    </cfRule>
    <cfRule type="containsText" dxfId="47" priority="71" operator="containsText" text="Cumplida">
      <formula>NOT(ISERROR(SEARCH("Cumplida",BG21)))</formula>
    </cfRule>
  </conditionalFormatting>
  <conditionalFormatting sqref="AF21:AF28 BG21:BG28">
    <cfRule type="containsText" dxfId="46" priority="68" stopIfTrue="1" operator="containsText" text="CUMPLIDA">
      <formula>NOT(ISERROR(SEARCH("CUMPLIDA",AF21)))</formula>
    </cfRule>
  </conditionalFormatting>
  <conditionalFormatting sqref="AF21:AF28 BG21:BG28">
    <cfRule type="containsText" dxfId="45" priority="67" stopIfTrue="1" operator="containsText" text="INCUMPLIDA">
      <formula>NOT(ISERROR(SEARCH("INCUMPLIDA",AF21)))</formula>
    </cfRule>
  </conditionalFormatting>
  <conditionalFormatting sqref="AF25">
    <cfRule type="containsText" dxfId="44" priority="66" operator="containsText" text="PENDIENTE">
      <formula>NOT(ISERROR(SEARCH("PENDIENTE",AF25)))</formula>
    </cfRule>
  </conditionalFormatting>
  <conditionalFormatting sqref="AC16:AC20">
    <cfRule type="containsText" dxfId="43" priority="62" stopIfTrue="1" operator="containsText" text="EN TERMINO">
      <formula>NOT(ISERROR(SEARCH("EN TERMINO",AC16)))</formula>
    </cfRule>
    <cfRule type="containsText" priority="63" operator="containsText" text="AMARILLO">
      <formula>NOT(ISERROR(SEARCH("AMARILLO",AC16)))</formula>
    </cfRule>
    <cfRule type="containsText" dxfId="42" priority="64" stopIfTrue="1" operator="containsText" text="ALERTA">
      <formula>NOT(ISERROR(SEARCH("ALERTA",AC16)))</formula>
    </cfRule>
    <cfRule type="containsText" dxfId="41" priority="65" stopIfTrue="1" operator="containsText" text="OK">
      <formula>NOT(ISERROR(SEARCH("OK",AC16)))</formula>
    </cfRule>
  </conditionalFormatting>
  <conditionalFormatting sqref="BG16:BG20 AF16:AF20">
    <cfRule type="containsText" dxfId="40" priority="59" operator="containsText" text="Cumplida">
      <formula>NOT(ISERROR(SEARCH("Cumplida",AF16)))</formula>
    </cfRule>
    <cfRule type="containsText" dxfId="39" priority="60" operator="containsText" text="Pendiente">
      <formula>NOT(ISERROR(SEARCH("Pendiente",AF16)))</formula>
    </cfRule>
    <cfRule type="containsText" dxfId="38" priority="61" operator="containsText" text="Cumplida">
      <formula>NOT(ISERROR(SEARCH("Cumplida",AF16)))</formula>
    </cfRule>
  </conditionalFormatting>
  <conditionalFormatting sqref="BG16:BG20 AF16:AF20">
    <cfRule type="containsText" dxfId="37" priority="58" stopIfTrue="1" operator="containsText" text="CUMPLIDA">
      <formula>NOT(ISERROR(SEARCH("CUMPLIDA",AF16)))</formula>
    </cfRule>
  </conditionalFormatting>
  <conditionalFormatting sqref="BG16:BG20 AF16:AF20">
    <cfRule type="containsText" dxfId="36" priority="57" stopIfTrue="1" operator="containsText" text="INCUMPLIDA">
      <formula>NOT(ISERROR(SEARCH("INCUMPLIDA",AF16)))</formula>
    </cfRule>
  </conditionalFormatting>
  <conditionalFormatting sqref="AC13:AC15">
    <cfRule type="containsText" dxfId="35" priority="43" stopIfTrue="1" operator="containsText" text="EN TERMINO">
      <formula>NOT(ISERROR(SEARCH("EN TERMINO",AC13)))</formula>
    </cfRule>
    <cfRule type="containsText" priority="44" operator="containsText" text="AMARILLO">
      <formula>NOT(ISERROR(SEARCH("AMARILLO",AC13)))</formula>
    </cfRule>
    <cfRule type="containsText" dxfId="34" priority="45" stopIfTrue="1" operator="containsText" text="ALERTA">
      <formula>NOT(ISERROR(SEARCH("ALERTA",AC13)))</formula>
    </cfRule>
    <cfRule type="containsText" dxfId="33" priority="46" stopIfTrue="1" operator="containsText" text="OK">
      <formula>NOT(ISERROR(SEARCH("OK",AC13)))</formula>
    </cfRule>
  </conditionalFormatting>
  <conditionalFormatting sqref="BG13:BG15 AF13:AF15">
    <cfRule type="containsText" dxfId="32" priority="40" operator="containsText" text="Cumplida">
      <formula>NOT(ISERROR(SEARCH("Cumplida",AF13)))</formula>
    </cfRule>
    <cfRule type="containsText" dxfId="31" priority="41" operator="containsText" text="Pendiente">
      <formula>NOT(ISERROR(SEARCH("Pendiente",AF13)))</formula>
    </cfRule>
    <cfRule type="containsText" dxfId="30" priority="42" operator="containsText" text="Cumplida">
      <formula>NOT(ISERROR(SEARCH("Cumplida",AF13)))</formula>
    </cfRule>
  </conditionalFormatting>
  <conditionalFormatting sqref="BG13:BG15 AF13:AF15">
    <cfRule type="containsText" dxfId="29" priority="39" stopIfTrue="1" operator="containsText" text="CUMPLIDA">
      <formula>NOT(ISERROR(SEARCH("CUMPLIDA",AF13)))</formula>
    </cfRule>
  </conditionalFormatting>
  <conditionalFormatting sqref="BG13:BG15 AF13:AF15">
    <cfRule type="containsText" dxfId="28" priority="38" stopIfTrue="1" operator="containsText" text="INCUMPLIDA">
      <formula>NOT(ISERROR(SEARCH("INCUMPLIDA",AF13)))</formula>
    </cfRule>
  </conditionalFormatting>
  <conditionalFormatting sqref="AC5:AC12">
    <cfRule type="containsText" dxfId="27" priority="14" stopIfTrue="1" operator="containsText" text="EN TERMINO">
      <formula>NOT(ISERROR(SEARCH("EN TERMINO",AC5)))</formula>
    </cfRule>
    <cfRule type="containsText" priority="15" operator="containsText" text="AMARILLO">
      <formula>NOT(ISERROR(SEARCH("AMARILLO",AC5)))</formula>
    </cfRule>
    <cfRule type="containsText" dxfId="26" priority="16" stopIfTrue="1" operator="containsText" text="ALERTA">
      <formula>NOT(ISERROR(SEARCH("ALERTA",AC5)))</formula>
    </cfRule>
    <cfRule type="containsText" dxfId="25" priority="17" stopIfTrue="1" operator="containsText" text="OK">
      <formula>NOT(ISERROR(SEARCH("OK",AC5)))</formula>
    </cfRule>
  </conditionalFormatting>
  <conditionalFormatting sqref="BG5:BG12 AF5:AF12">
    <cfRule type="containsText" dxfId="24" priority="11" operator="containsText" text="Cumplida">
      <formula>NOT(ISERROR(SEARCH("Cumplida",AF5)))</formula>
    </cfRule>
    <cfRule type="containsText" dxfId="23" priority="12" operator="containsText" text="Pendiente">
      <formula>NOT(ISERROR(SEARCH("Pendiente",AF5)))</formula>
    </cfRule>
    <cfRule type="containsText" dxfId="22" priority="13" operator="containsText" text="Cumplida">
      <formula>NOT(ISERROR(SEARCH("Cumplida",AF5)))</formula>
    </cfRule>
  </conditionalFormatting>
  <conditionalFormatting sqref="BG5:BG12 AF5:AF12">
    <cfRule type="containsText" dxfId="21" priority="10" stopIfTrue="1" operator="containsText" text="CUMPLIDA">
      <formula>NOT(ISERROR(SEARCH("CUMPLIDA",AF5)))</formula>
    </cfRule>
  </conditionalFormatting>
  <conditionalFormatting sqref="BG5:BG12 AF5:AF12">
    <cfRule type="containsText" dxfId="20" priority="9" stopIfTrue="1" operator="containsText" text="INCUMPLIDA">
      <formula>NOT(ISERROR(SEARCH("INCUMPLIDA",AF5)))</formula>
    </cfRule>
  </conditionalFormatting>
  <conditionalFormatting sqref="AF5:AF12">
    <cfRule type="containsText" dxfId="19" priority="8" operator="containsText" text="PENDIENTE">
      <formula>NOT(ISERROR(SEARCH("PENDIENTE",AF5)))</formula>
    </cfRule>
  </conditionalFormatting>
  <conditionalFormatting sqref="AF5:AF12">
    <cfRule type="containsText" dxfId="18" priority="7" stopIfTrue="1" operator="containsText" text="PENDIENTE">
      <formula>NOT(ISERROR(SEARCH("PENDIENTE",AF5)))</formula>
    </cfRule>
  </conditionalFormatting>
  <conditionalFormatting sqref="BI5:BI12">
    <cfRule type="containsText" dxfId="17" priority="4" operator="containsText" text="cerrada">
      <formula>NOT(ISERROR(SEARCH("cerrada",BI5)))</formula>
    </cfRule>
    <cfRule type="containsText" dxfId="16" priority="5" operator="containsText" text="cerrado">
      <formula>NOT(ISERROR(SEARCH("cerrado",BI5)))</formula>
    </cfRule>
    <cfRule type="containsText" dxfId="15" priority="6" operator="containsText" text="Abierto">
      <formula>NOT(ISERROR(SEARCH("Abierto",BI5)))</formula>
    </cfRule>
  </conditionalFormatting>
  <conditionalFormatting sqref="BI5:BI12">
    <cfRule type="containsText" dxfId="14" priority="1" operator="containsText" text="cerrada">
      <formula>NOT(ISERROR(SEARCH("cerrada",BI5)))</formula>
    </cfRule>
    <cfRule type="containsText" dxfId="13" priority="2" operator="containsText" text="cerrado">
      <formula>NOT(ISERROR(SEARCH("cerrado",BI5)))</formula>
    </cfRule>
    <cfRule type="containsText" dxfId="12" priority="3" operator="containsText" text="Abierto">
      <formula>NOT(ISERROR(SEARCH("Abierto",BI5)))</formula>
    </cfRule>
  </conditionalFormatting>
  <dataValidations count="12">
    <dataValidation type="list" allowBlank="1" showInputMessage="1" showErrorMessage="1" sqref="H49:H53 H147:H154 P95:P96 H108:H126 P100:P112 P88 P53:P72 P127:P146 P155:P191 P75:P84 H68:H75 H80:H99 P21:P51 H16:H20 P13:P15 H5:H12" xr:uid="{00000000-0002-0000-0B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9:AD36 AD25" xr:uid="{00000000-0002-0000-0B00-000001000000}">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21:I25" xr:uid="{00000000-0002-0000-0B00-000002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25" xr:uid="{00000000-0002-0000-0B00-000003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xr:uid="{00000000-0002-0000-0B00-000004000000}">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21:J25" xr:uid="{00000000-0002-0000-0B00-000005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S21:S24 K21:K24" xr:uid="{00000000-0002-0000-0B00-000006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21:M25" xr:uid="{00000000-0002-0000-0B00-000007000000}">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9:W42 W21:W25" xr:uid="{00000000-0002-0000-0B00-000008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9:V42 V21:V25" xr:uid="{00000000-0002-0000-0B00-000009000000}">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21:L25" xr:uid="{00000000-0002-0000-0B00-00000A000000}">
      <formula1>0</formula1>
      <formula2>390</formula2>
    </dataValidation>
    <dataValidation type="list" allowBlank="1" showInputMessage="1" showErrorMessage="1" sqref="N5:N191" xr:uid="{00000000-0002-0000-0B00-00000B000000}">
      <formula1>"Correctiva, Preventiva, Acción de mejora"</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K12"/>
  <sheetViews>
    <sheetView zoomScale="70" zoomScaleNormal="70" workbookViewId="0">
      <pane xSplit="11" ySplit="4" topLeftCell="Z7" activePane="bottomRight" state="frozen"/>
      <selection pane="topRight" activeCell="L1" sqref="L1"/>
      <selection pane="bottomLeft" activeCell="A5" sqref="A5"/>
      <selection pane="bottomRight" activeCell="I9" sqref="I9"/>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1" width="11.42578125" style="1"/>
    <col min="32" max="32" width="12.85546875" style="1" customWidth="1"/>
    <col min="33" max="58" width="11.42578125" style="1" customWidth="1" outlineLevel="1"/>
    <col min="59" max="16384" width="11.42578125" style="1"/>
  </cols>
  <sheetData>
    <row r="1" spans="1:63" ht="15" customHeight="1" x14ac:dyDescent="0.25">
      <c r="A1" s="587" t="s">
        <v>0</v>
      </c>
      <c r="B1" s="587"/>
      <c r="C1" s="587"/>
      <c r="D1" s="587"/>
      <c r="E1" s="587"/>
      <c r="F1" s="587"/>
      <c r="G1" s="587"/>
      <c r="H1" s="587"/>
      <c r="I1" s="587"/>
      <c r="J1" s="584" t="s">
        <v>1</v>
      </c>
      <c r="K1" s="584"/>
      <c r="L1" s="584"/>
      <c r="M1" s="584"/>
      <c r="N1" s="584"/>
      <c r="O1" s="584"/>
      <c r="P1" s="584"/>
      <c r="Q1" s="584"/>
      <c r="R1" s="584"/>
      <c r="S1" s="584"/>
      <c r="T1" s="584"/>
      <c r="U1" s="584"/>
      <c r="V1" s="584"/>
      <c r="W1" s="584"/>
      <c r="X1" s="585" t="s">
        <v>155</v>
      </c>
      <c r="Y1" s="585"/>
      <c r="Z1" s="585"/>
      <c r="AA1" s="585"/>
      <c r="AB1" s="585"/>
      <c r="AC1" s="585"/>
      <c r="AD1" s="585"/>
      <c r="AE1" s="585"/>
      <c r="AF1" s="585"/>
      <c r="AG1" s="590" t="s">
        <v>716</v>
      </c>
      <c r="AH1" s="590"/>
      <c r="AI1" s="590"/>
      <c r="AJ1" s="590"/>
      <c r="AK1" s="590"/>
      <c r="AL1" s="590"/>
      <c r="AM1" s="590"/>
      <c r="AN1" s="590"/>
      <c r="AO1" s="590"/>
      <c r="AP1" s="594" t="s">
        <v>717</v>
      </c>
      <c r="AQ1" s="594"/>
      <c r="AR1" s="594"/>
      <c r="AS1" s="594"/>
      <c r="AT1" s="594"/>
      <c r="AU1" s="594"/>
      <c r="AV1" s="594"/>
      <c r="AW1" s="594"/>
      <c r="AX1" s="594"/>
      <c r="AY1" s="608" t="s">
        <v>718</v>
      </c>
      <c r="AZ1" s="608"/>
      <c r="BA1" s="608"/>
      <c r="BB1" s="608"/>
      <c r="BC1" s="608"/>
      <c r="BD1" s="608"/>
      <c r="BE1" s="608"/>
      <c r="BF1" s="608"/>
      <c r="BG1" s="641" t="s">
        <v>2</v>
      </c>
      <c r="BH1" s="641"/>
      <c r="BI1" s="641"/>
      <c r="BJ1" s="641"/>
      <c r="BK1" s="641"/>
    </row>
    <row r="2" spans="1:63" ht="15" customHeight="1" x14ac:dyDescent="0.25">
      <c r="A2" s="586" t="s">
        <v>3</v>
      </c>
      <c r="B2" s="586" t="s">
        <v>4</v>
      </c>
      <c r="C2" s="586" t="s">
        <v>5</v>
      </c>
      <c r="D2" s="586" t="s">
        <v>6</v>
      </c>
      <c r="E2" s="586" t="s">
        <v>7</v>
      </c>
      <c r="F2" s="586" t="s">
        <v>8</v>
      </c>
      <c r="G2" s="586" t="s">
        <v>9</v>
      </c>
      <c r="H2" s="586" t="s">
        <v>10</v>
      </c>
      <c r="I2" s="586" t="s">
        <v>11</v>
      </c>
      <c r="J2" s="589" t="s">
        <v>12</v>
      </c>
      <c r="K2" s="584" t="s">
        <v>13</v>
      </c>
      <c r="L2" s="584"/>
      <c r="M2" s="584"/>
      <c r="N2" s="589" t="s">
        <v>14</v>
      </c>
      <c r="O2" s="589" t="s">
        <v>15</v>
      </c>
      <c r="P2" s="589" t="s">
        <v>16</v>
      </c>
      <c r="Q2" s="589" t="s">
        <v>17</v>
      </c>
      <c r="R2" s="589" t="s">
        <v>18</v>
      </c>
      <c r="S2" s="589" t="s">
        <v>19</v>
      </c>
      <c r="T2" s="589" t="s">
        <v>20</v>
      </c>
      <c r="U2" s="589" t="s">
        <v>21</v>
      </c>
      <c r="V2" s="589" t="s">
        <v>22</v>
      </c>
      <c r="W2" s="589" t="s">
        <v>23</v>
      </c>
      <c r="X2" s="588" t="s">
        <v>77</v>
      </c>
      <c r="Y2" s="588" t="s">
        <v>24</v>
      </c>
      <c r="Z2" s="588" t="s">
        <v>25</v>
      </c>
      <c r="AA2" s="588" t="s">
        <v>26</v>
      </c>
      <c r="AB2" s="588" t="s">
        <v>73</v>
      </c>
      <c r="AC2" s="588" t="s">
        <v>27</v>
      </c>
      <c r="AD2" s="588" t="s">
        <v>28</v>
      </c>
      <c r="AE2" s="588" t="s">
        <v>29</v>
      </c>
      <c r="AF2" s="588" t="s">
        <v>44</v>
      </c>
      <c r="AG2" s="591" t="s">
        <v>30</v>
      </c>
      <c r="AH2" s="591" t="s">
        <v>31</v>
      </c>
      <c r="AI2" s="591" t="s">
        <v>32</v>
      </c>
      <c r="AJ2" s="591" t="s">
        <v>33</v>
      </c>
      <c r="AK2" s="591" t="s">
        <v>74</v>
      </c>
      <c r="AL2" s="591" t="s">
        <v>34</v>
      </c>
      <c r="AM2" s="591" t="s">
        <v>35</v>
      </c>
      <c r="AN2" s="591" t="s">
        <v>36</v>
      </c>
      <c r="AO2" s="591" t="s">
        <v>44</v>
      </c>
      <c r="AP2" s="595" t="s">
        <v>37</v>
      </c>
      <c r="AQ2" s="595" t="s">
        <v>38</v>
      </c>
      <c r="AR2" s="595" t="s">
        <v>39</v>
      </c>
      <c r="AS2" s="595" t="s">
        <v>40</v>
      </c>
      <c r="AT2" s="595" t="s">
        <v>75</v>
      </c>
      <c r="AU2" s="595" t="s">
        <v>41</v>
      </c>
      <c r="AV2" s="595" t="s">
        <v>42</v>
      </c>
      <c r="AW2" s="595" t="s">
        <v>43</v>
      </c>
      <c r="AX2" s="595" t="s">
        <v>44</v>
      </c>
      <c r="AY2" s="586" t="s">
        <v>37</v>
      </c>
      <c r="AZ2" s="586" t="s">
        <v>38</v>
      </c>
      <c r="BA2" s="586" t="s">
        <v>39</v>
      </c>
      <c r="BB2" s="586" t="s">
        <v>40</v>
      </c>
      <c r="BC2" s="586" t="s">
        <v>76</v>
      </c>
      <c r="BD2" s="586" t="s">
        <v>41</v>
      </c>
      <c r="BE2" s="586" t="s">
        <v>42</v>
      </c>
      <c r="BF2" s="586" t="s">
        <v>43</v>
      </c>
      <c r="BG2" s="593" t="s">
        <v>44</v>
      </c>
      <c r="BH2" s="593" t="s">
        <v>45</v>
      </c>
      <c r="BI2" s="593" t="s">
        <v>46</v>
      </c>
      <c r="BJ2" s="593" t="s">
        <v>47</v>
      </c>
      <c r="BK2" s="592" t="s">
        <v>48</v>
      </c>
    </row>
    <row r="3" spans="1:63" ht="66" customHeight="1" x14ac:dyDescent="0.25">
      <c r="A3" s="586"/>
      <c r="B3" s="586"/>
      <c r="C3" s="586"/>
      <c r="D3" s="586"/>
      <c r="E3" s="586"/>
      <c r="F3" s="586"/>
      <c r="G3" s="586"/>
      <c r="H3" s="586"/>
      <c r="I3" s="586"/>
      <c r="J3" s="589"/>
      <c r="K3" s="444" t="s">
        <v>49</v>
      </c>
      <c r="L3" s="444" t="s">
        <v>70</v>
      </c>
      <c r="M3" s="444" t="s">
        <v>71</v>
      </c>
      <c r="N3" s="589"/>
      <c r="O3" s="589"/>
      <c r="P3" s="589"/>
      <c r="Q3" s="589"/>
      <c r="R3" s="589"/>
      <c r="S3" s="589"/>
      <c r="T3" s="589"/>
      <c r="U3" s="589"/>
      <c r="V3" s="589"/>
      <c r="W3" s="589"/>
      <c r="X3" s="588"/>
      <c r="Y3" s="588"/>
      <c r="Z3" s="588"/>
      <c r="AA3" s="588"/>
      <c r="AB3" s="588"/>
      <c r="AC3" s="588"/>
      <c r="AD3" s="588"/>
      <c r="AE3" s="588"/>
      <c r="AF3" s="588"/>
      <c r="AG3" s="591"/>
      <c r="AH3" s="591"/>
      <c r="AI3" s="591"/>
      <c r="AJ3" s="591"/>
      <c r="AK3" s="591"/>
      <c r="AL3" s="591"/>
      <c r="AM3" s="591"/>
      <c r="AN3" s="591"/>
      <c r="AO3" s="591"/>
      <c r="AP3" s="595"/>
      <c r="AQ3" s="595"/>
      <c r="AR3" s="595"/>
      <c r="AS3" s="595"/>
      <c r="AT3" s="595"/>
      <c r="AU3" s="595"/>
      <c r="AV3" s="595"/>
      <c r="AW3" s="595"/>
      <c r="AX3" s="595"/>
      <c r="AY3" s="586"/>
      <c r="AZ3" s="586"/>
      <c r="BA3" s="586"/>
      <c r="BB3" s="586"/>
      <c r="BC3" s="586"/>
      <c r="BD3" s="586"/>
      <c r="BE3" s="586"/>
      <c r="BF3" s="586"/>
      <c r="BG3" s="593"/>
      <c r="BH3" s="593"/>
      <c r="BI3" s="593"/>
      <c r="BJ3" s="593"/>
      <c r="BK3" s="592"/>
    </row>
    <row r="4" spans="1:63" ht="117" customHeight="1" x14ac:dyDescent="0.25">
      <c r="A4" s="436" t="s">
        <v>50</v>
      </c>
      <c r="B4" s="436" t="s">
        <v>51</v>
      </c>
      <c r="C4" s="436" t="s">
        <v>52</v>
      </c>
      <c r="D4" s="436" t="s">
        <v>53</v>
      </c>
      <c r="E4" s="436" t="s">
        <v>54</v>
      </c>
      <c r="F4" s="436" t="s">
        <v>51</v>
      </c>
      <c r="G4" s="436" t="s">
        <v>55</v>
      </c>
      <c r="H4" s="436" t="s">
        <v>52</v>
      </c>
      <c r="I4" s="436"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c r="AG4" s="4" t="s">
        <v>51</v>
      </c>
      <c r="AH4" s="4" t="s">
        <v>64</v>
      </c>
      <c r="AI4" s="4" t="s">
        <v>65</v>
      </c>
      <c r="AJ4" s="4" t="s">
        <v>66</v>
      </c>
      <c r="AK4" s="4" t="s">
        <v>66</v>
      </c>
      <c r="AL4" s="4" t="s">
        <v>60</v>
      </c>
      <c r="AM4" s="4" t="s">
        <v>67</v>
      </c>
      <c r="AN4" s="4" t="s">
        <v>52</v>
      </c>
      <c r="AO4" s="4"/>
      <c r="AP4" s="437" t="s">
        <v>51</v>
      </c>
      <c r="AQ4" s="437" t="s">
        <v>64</v>
      </c>
      <c r="AR4" s="437" t="s">
        <v>65</v>
      </c>
      <c r="AS4" s="437" t="s">
        <v>66</v>
      </c>
      <c r="AT4" s="437" t="s">
        <v>66</v>
      </c>
      <c r="AU4" s="437" t="s">
        <v>60</v>
      </c>
      <c r="AV4" s="437" t="s">
        <v>67</v>
      </c>
      <c r="AW4" s="437" t="s">
        <v>52</v>
      </c>
      <c r="AX4" s="437"/>
      <c r="AY4" s="436" t="s">
        <v>51</v>
      </c>
      <c r="AZ4" s="436" t="s">
        <v>64</v>
      </c>
      <c r="BA4" s="436" t="s">
        <v>65</v>
      </c>
      <c r="BB4" s="436" t="s">
        <v>66</v>
      </c>
      <c r="BC4" s="436" t="s">
        <v>66</v>
      </c>
      <c r="BD4" s="436" t="s">
        <v>60</v>
      </c>
      <c r="BE4" s="436" t="s">
        <v>67</v>
      </c>
      <c r="BF4" s="436" t="s">
        <v>52</v>
      </c>
      <c r="BG4" s="445" t="s">
        <v>68</v>
      </c>
      <c r="BH4" s="445" t="s">
        <v>52</v>
      </c>
      <c r="BI4" s="445" t="s">
        <v>52</v>
      </c>
      <c r="BJ4" s="445" t="s">
        <v>52</v>
      </c>
      <c r="BK4" s="592"/>
    </row>
    <row r="5" spans="1:63" ht="69" customHeight="1" x14ac:dyDescent="0.25">
      <c r="A5" s="435"/>
      <c r="B5" s="435"/>
      <c r="C5" s="438" t="s">
        <v>154</v>
      </c>
      <c r="D5" s="435"/>
      <c r="E5" s="645" t="s">
        <v>156</v>
      </c>
      <c r="F5" s="435"/>
      <c r="G5" s="435">
        <v>1</v>
      </c>
      <c r="H5" s="486" t="s">
        <v>733</v>
      </c>
      <c r="I5" s="59" t="s">
        <v>157</v>
      </c>
      <c r="J5" s="435"/>
      <c r="K5" s="435"/>
      <c r="L5" s="435"/>
      <c r="M5" s="435">
        <v>1</v>
      </c>
      <c r="N5" s="438" t="s">
        <v>69</v>
      </c>
      <c r="O5" s="438" t="str">
        <f>IF(H5="","",VLOOKUP(H5,'[1]Procedimientos Publicar'!$C$6:$E$85,3,FALSE))</f>
        <v>SECRETARIA GENERAL</v>
      </c>
      <c r="P5" s="438" t="s">
        <v>72</v>
      </c>
      <c r="Q5" s="435"/>
      <c r="R5" s="435"/>
      <c r="S5" s="435"/>
      <c r="T5" s="40">
        <v>1</v>
      </c>
      <c r="U5" s="435"/>
      <c r="V5" s="435"/>
      <c r="W5" s="435"/>
      <c r="X5" s="39">
        <v>43830</v>
      </c>
      <c r="Y5" s="61"/>
      <c r="Z5" s="435"/>
      <c r="AA5" s="41" t="str">
        <f t="shared" ref="AA5:AA8" si="0">(IF(Z5="","",IF(OR($M5=0,$M5="",$X5=""),"",Z5/$M5)))</f>
        <v/>
      </c>
      <c r="AB5" s="40" t="str">
        <f t="shared" ref="AB5:AB8" si="1">(IF(OR($T5="",AA5=""),"",IF(OR($T5=0,AA5=0),0,IF((AA5*100%)/$T5&gt;100%,100%,(AA5*100%)/$T5))))</f>
        <v/>
      </c>
      <c r="AC5" s="8" t="str">
        <f t="shared" ref="AC5:AC8" si="2">IF(Z5="","",IF(AB5&lt;100%, IF(AB5&lt;25%, "ALERTA","EN TERMINO"), IF(AB5=100%, "OK", "EN TERMINO")))</f>
        <v/>
      </c>
      <c r="AD5" s="71"/>
      <c r="AE5" s="71"/>
      <c r="AF5" s="13" t="str">
        <f t="shared" ref="AF5:AF12" si="3">IF(AB5=100%,IF(AB5&gt;25%,"CUMPLIDA","PENDIENTE"),IF(AB5&lt;25%,"INCUMPLIDA","PENDIENTE"))</f>
        <v>PENDIENTE</v>
      </c>
      <c r="BG5" s="13" t="str">
        <f>IF(AB5=100%,"CUMPLIDA","INCUMPLIDA")</f>
        <v>INCUMPLIDA</v>
      </c>
    </row>
    <row r="6" spans="1:63" ht="69" customHeight="1" x14ac:dyDescent="0.25">
      <c r="A6" s="435"/>
      <c r="B6" s="435"/>
      <c r="C6" s="438" t="s">
        <v>154</v>
      </c>
      <c r="D6" s="435"/>
      <c r="E6" s="645"/>
      <c r="F6" s="435"/>
      <c r="G6" s="435">
        <v>2</v>
      </c>
      <c r="H6" s="486" t="s">
        <v>733</v>
      </c>
      <c r="I6" s="59" t="s">
        <v>158</v>
      </c>
      <c r="J6" s="435"/>
      <c r="K6" s="435"/>
      <c r="L6" s="435"/>
      <c r="M6" s="435">
        <v>1</v>
      </c>
      <c r="N6" s="438" t="s">
        <v>69</v>
      </c>
      <c r="O6" s="438" t="str">
        <f>IF(H6="","",VLOOKUP(H6,'[1]Procedimientos Publicar'!$C$6:$E$85,3,FALSE))</f>
        <v>SECRETARIA GENERAL</v>
      </c>
      <c r="P6" s="438" t="s">
        <v>72</v>
      </c>
      <c r="Q6" s="435"/>
      <c r="R6" s="435"/>
      <c r="S6" s="435"/>
      <c r="T6" s="40">
        <v>1</v>
      </c>
      <c r="U6" s="435"/>
      <c r="V6" s="435"/>
      <c r="W6" s="435"/>
      <c r="X6" s="39">
        <v>43830</v>
      </c>
      <c r="Y6" s="61" t="s">
        <v>143</v>
      </c>
      <c r="Z6" s="435">
        <v>1</v>
      </c>
      <c r="AA6" s="41">
        <f t="shared" si="0"/>
        <v>1</v>
      </c>
      <c r="AB6" s="40">
        <f t="shared" si="1"/>
        <v>1</v>
      </c>
      <c r="AC6" s="8" t="str">
        <f t="shared" si="2"/>
        <v>OK</v>
      </c>
      <c r="AD6" s="69" t="s">
        <v>245</v>
      </c>
      <c r="AE6" s="364"/>
      <c r="AF6" s="13" t="str">
        <f t="shared" si="3"/>
        <v>CUMPLIDA</v>
      </c>
      <c r="BG6" s="13" t="str">
        <f>IF(AB6=100%,"CUMPLIDA","INCUMPLIDA")</f>
        <v>CUMPLIDA</v>
      </c>
    </row>
    <row r="7" spans="1:63" ht="69" customHeight="1" x14ac:dyDescent="0.25">
      <c r="A7" s="435"/>
      <c r="B7" s="435"/>
      <c r="C7" s="438" t="s">
        <v>154</v>
      </c>
      <c r="D7" s="435"/>
      <c r="E7" s="645"/>
      <c r="F7" s="435"/>
      <c r="G7" s="435">
        <v>3</v>
      </c>
      <c r="H7" s="486" t="s">
        <v>733</v>
      </c>
      <c r="I7" s="59" t="s">
        <v>159</v>
      </c>
      <c r="J7" s="435"/>
      <c r="K7" s="435"/>
      <c r="L7" s="435"/>
      <c r="M7" s="435">
        <v>1</v>
      </c>
      <c r="N7" s="438" t="s">
        <v>69</v>
      </c>
      <c r="O7" s="438" t="str">
        <f>IF(H7="","",VLOOKUP(H7,'[1]Procedimientos Publicar'!$C$6:$E$85,3,FALSE))</f>
        <v>SECRETARIA GENERAL</v>
      </c>
      <c r="P7" s="438" t="s">
        <v>72</v>
      </c>
      <c r="Q7" s="435"/>
      <c r="R7" s="435"/>
      <c r="S7" s="435"/>
      <c r="T7" s="40">
        <v>1</v>
      </c>
      <c r="U7" s="435"/>
      <c r="V7" s="435"/>
      <c r="W7" s="435"/>
      <c r="X7" s="39">
        <v>43830</v>
      </c>
      <c r="Y7" s="61" t="s">
        <v>160</v>
      </c>
      <c r="Z7" s="435">
        <v>0.5</v>
      </c>
      <c r="AA7" s="41">
        <f t="shared" si="0"/>
        <v>0.5</v>
      </c>
      <c r="AB7" s="60">
        <f t="shared" si="1"/>
        <v>0.5</v>
      </c>
      <c r="AC7" s="8" t="str">
        <f t="shared" si="2"/>
        <v>EN TERMINO</v>
      </c>
      <c r="AD7" s="68" t="s">
        <v>249</v>
      </c>
      <c r="AE7" s="364"/>
      <c r="AF7" s="13" t="str">
        <f t="shared" si="3"/>
        <v>PENDIENTE</v>
      </c>
      <c r="BG7" s="13" t="str">
        <f>IF(AB7=100%,"CUMPLIDA","INCUMPLIDA")</f>
        <v>INCUMPLIDA</v>
      </c>
    </row>
    <row r="8" spans="1:63" ht="69" customHeight="1" x14ac:dyDescent="0.25">
      <c r="A8" s="32"/>
      <c r="B8" s="32"/>
      <c r="C8" s="34" t="s">
        <v>154</v>
      </c>
      <c r="D8" s="32"/>
      <c r="E8" s="34" t="s">
        <v>161</v>
      </c>
      <c r="F8" s="32"/>
      <c r="G8" s="32">
        <v>2</v>
      </c>
      <c r="H8" s="479" t="s">
        <v>733</v>
      </c>
      <c r="I8" s="62" t="s">
        <v>162</v>
      </c>
      <c r="J8" s="38" t="s">
        <v>163</v>
      </c>
      <c r="K8" s="35" t="s">
        <v>164</v>
      </c>
      <c r="L8" s="63" t="s">
        <v>165</v>
      </c>
      <c r="M8" s="32">
        <v>1</v>
      </c>
      <c r="N8" s="34" t="s">
        <v>69</v>
      </c>
      <c r="O8" s="34" t="str">
        <f>IF(H8="","",VLOOKUP(H8,'[1]Procedimientos Publicar'!$C$6:$E$85,3,FALSE))</f>
        <v>SECRETARIA GENERAL</v>
      </c>
      <c r="P8" s="34" t="s">
        <v>72</v>
      </c>
      <c r="Q8" s="32"/>
      <c r="R8" s="32"/>
      <c r="S8" s="32"/>
      <c r="T8" s="36">
        <v>1</v>
      </c>
      <c r="U8" s="32"/>
      <c r="V8" s="32"/>
      <c r="W8" s="64">
        <v>43403</v>
      </c>
      <c r="X8" s="33">
        <v>43830</v>
      </c>
      <c r="Y8" s="66" t="s">
        <v>166</v>
      </c>
      <c r="Z8" s="32">
        <v>1</v>
      </c>
      <c r="AA8" s="37">
        <f t="shared" si="0"/>
        <v>1</v>
      </c>
      <c r="AB8" s="65">
        <f t="shared" si="1"/>
        <v>1</v>
      </c>
      <c r="AC8" s="8" t="str">
        <f t="shared" si="2"/>
        <v>OK</v>
      </c>
      <c r="AD8" s="69" t="s">
        <v>245</v>
      </c>
      <c r="AE8" s="364"/>
      <c r="AF8" s="13" t="str">
        <f t="shared" si="3"/>
        <v>CUMPLIDA</v>
      </c>
      <c r="BG8" s="13" t="str">
        <f>IF(AB8=100%,"CUMPLIDA","INCUMPLIDA")</f>
        <v>CUMPLIDA</v>
      </c>
    </row>
    <row r="9" spans="1:63" ht="69" customHeight="1" x14ac:dyDescent="0.25">
      <c r="A9" s="191"/>
      <c r="B9" s="191"/>
      <c r="C9" s="192" t="s">
        <v>154</v>
      </c>
      <c r="D9" s="191"/>
      <c r="E9" s="649" t="s">
        <v>520</v>
      </c>
      <c r="F9" s="191"/>
      <c r="G9" s="191">
        <v>1</v>
      </c>
      <c r="H9" s="518" t="s">
        <v>738</v>
      </c>
      <c r="I9" s="285" t="s">
        <v>518</v>
      </c>
      <c r="J9" s="191"/>
      <c r="K9" s="191"/>
      <c r="L9" s="191"/>
      <c r="M9" s="191"/>
      <c r="N9" s="192" t="s">
        <v>69</v>
      </c>
      <c r="O9" s="192" t="str">
        <f>IF(H9="","",VLOOKUP(H9,'[1]Procedimientos Publicar'!$C$6:$E$85,3,FALSE))</f>
        <v>SUB GERENCIA COMERCIAL</v>
      </c>
      <c r="P9" s="286" t="s">
        <v>523</v>
      </c>
      <c r="Q9" s="191"/>
      <c r="R9" s="191"/>
      <c r="S9" s="191"/>
      <c r="T9" s="281">
        <v>1</v>
      </c>
      <c r="U9" s="191"/>
      <c r="V9" s="191"/>
      <c r="W9" s="191"/>
      <c r="X9" s="282">
        <v>43830</v>
      </c>
      <c r="Y9" s="191"/>
      <c r="Z9" s="191"/>
      <c r="AA9" s="283" t="str">
        <f t="shared" ref="AA9:AA10" si="4">(IF(Z9="","",IF(OR($M9=0,$M9="",$X9=""),"",Z9/$M9)))</f>
        <v/>
      </c>
      <c r="AB9" s="284" t="str">
        <f t="shared" ref="AB9:AB10" si="5">(IF(OR($T9="",AA9=""),"",IF(OR($T9=0,AA9=0),0,IF((AA9*100%)/$T9&gt;100%,100%,(AA9*100%)/$T9))))</f>
        <v/>
      </c>
      <c r="AC9" s="8" t="str">
        <f t="shared" ref="AC9:AC10" si="6">IF(Z9="","",IF(AB9&lt;100%, IF(AB9&lt;25%, "ALERTA","EN TERMINO"), IF(AB9=100%, "OK", "EN TERMINO")))</f>
        <v/>
      </c>
      <c r="AE9" s="449"/>
      <c r="AF9" s="13" t="str">
        <f t="shared" si="3"/>
        <v>PENDIENTE</v>
      </c>
      <c r="BG9" s="13" t="str">
        <f t="shared" ref="BG9:BG10" si="7">IF(AB9=100%,"CUMPLIDA","INCUMPLIDA")</f>
        <v>INCUMPLIDA</v>
      </c>
    </row>
    <row r="10" spans="1:63" ht="69" customHeight="1" x14ac:dyDescent="0.25">
      <c r="A10" s="191"/>
      <c r="B10" s="191"/>
      <c r="C10" s="192" t="s">
        <v>154</v>
      </c>
      <c r="D10" s="191"/>
      <c r="E10" s="649"/>
      <c r="F10" s="191"/>
      <c r="G10" s="191">
        <v>2</v>
      </c>
      <c r="H10" s="518" t="s">
        <v>738</v>
      </c>
      <c r="I10" s="287" t="s">
        <v>519</v>
      </c>
      <c r="J10" s="191"/>
      <c r="K10" s="288" t="s">
        <v>521</v>
      </c>
      <c r="L10" s="191"/>
      <c r="M10" s="191">
        <v>1</v>
      </c>
      <c r="N10" s="192" t="s">
        <v>69</v>
      </c>
      <c r="O10" s="192" t="str">
        <f>IF(H10="","",VLOOKUP(H10,'[1]Procedimientos Publicar'!$C$6:$E$85,3,FALSE))</f>
        <v>SUB GERENCIA COMERCIAL</v>
      </c>
      <c r="P10" s="289" t="s">
        <v>515</v>
      </c>
      <c r="Q10" s="191"/>
      <c r="R10" s="191"/>
      <c r="S10" s="288"/>
      <c r="T10" s="281">
        <v>1</v>
      </c>
      <c r="U10" s="191"/>
      <c r="V10" s="290">
        <v>43466</v>
      </c>
      <c r="W10" s="290">
        <v>43556</v>
      </c>
      <c r="X10" s="282">
        <v>43830</v>
      </c>
      <c r="Y10" s="357" t="s">
        <v>522</v>
      </c>
      <c r="Z10" s="191">
        <v>1</v>
      </c>
      <c r="AA10" s="283">
        <f t="shared" si="4"/>
        <v>1</v>
      </c>
      <c r="AB10" s="284">
        <f t="shared" si="5"/>
        <v>1</v>
      </c>
      <c r="AC10" s="8" t="str">
        <f t="shared" si="6"/>
        <v>OK</v>
      </c>
      <c r="AE10" s="449"/>
      <c r="AF10" s="13" t="str">
        <f t="shared" si="3"/>
        <v>CUMPLIDA</v>
      </c>
      <c r="BG10" s="13" t="str">
        <f t="shared" si="7"/>
        <v>CUMPLIDA</v>
      </c>
    </row>
    <row r="11" spans="1:63" ht="69" customHeight="1" x14ac:dyDescent="0.25">
      <c r="A11" s="139"/>
      <c r="B11" s="139"/>
      <c r="C11" s="140" t="s">
        <v>154</v>
      </c>
      <c r="D11" s="139"/>
      <c r="E11" s="646" t="s">
        <v>161</v>
      </c>
      <c r="F11" s="139"/>
      <c r="G11" s="139">
        <v>2</v>
      </c>
      <c r="H11" s="140" t="s">
        <v>744</v>
      </c>
      <c r="I11" s="647" t="s">
        <v>162</v>
      </c>
      <c r="J11" s="648" t="s">
        <v>590</v>
      </c>
      <c r="K11" s="334" t="s">
        <v>591</v>
      </c>
      <c r="L11" s="335" t="s">
        <v>588</v>
      </c>
      <c r="M11" s="139"/>
      <c r="N11" s="140" t="s">
        <v>69</v>
      </c>
      <c r="O11" s="140" t="str">
        <f>IF(H11="","",VLOOKUP(H11,'[1]Procedimientos Publicar'!$C$6:$E$85,3,FALSE))</f>
        <v>SUB GERENCIA COMERCIAL</v>
      </c>
      <c r="P11" s="140" t="s">
        <v>587</v>
      </c>
      <c r="Q11" s="139"/>
      <c r="R11" s="139"/>
      <c r="S11" s="139"/>
      <c r="T11" s="141">
        <v>1</v>
      </c>
      <c r="U11" s="139"/>
      <c r="V11" s="139"/>
      <c r="W11" s="336">
        <v>43434</v>
      </c>
      <c r="X11" s="142">
        <v>43830</v>
      </c>
      <c r="Y11" s="434" t="s">
        <v>593</v>
      </c>
      <c r="Z11" s="139"/>
      <c r="AA11" s="332" t="str">
        <f t="shared" ref="AA11:AA12" si="8">(IF(Z11="","",IF(OR($M11=0,$M11="",$X11=""),"",Z11/$M11)))</f>
        <v/>
      </c>
      <c r="AB11" s="333" t="str">
        <f t="shared" ref="AB11:AB12" si="9">(IF(OR($T11="",AA11=""),"",IF(OR($T11=0,AA11=0),0,IF((AA11*100%)/$T11&gt;100%,100%,(AA11*100%)/$T11))))</f>
        <v/>
      </c>
      <c r="AC11" s="8" t="str">
        <f t="shared" ref="AC11:AC12" si="10">IF(Z11="","",IF(AB11&lt;100%, IF(AB11&lt;25%, "ALERTA","EN TERMINO"), IF(AB11=100%, "OK", "EN TERMINO")))</f>
        <v/>
      </c>
      <c r="AD11" s="421" t="s">
        <v>594</v>
      </c>
      <c r="AE11" s="366"/>
      <c r="AF11" s="13" t="str">
        <f t="shared" si="3"/>
        <v>PENDIENTE</v>
      </c>
      <c r="BG11" s="13" t="str">
        <f>IF(AB11=100%,"CUMPLIDA","INCUMPLIDA")</f>
        <v>INCUMPLIDA</v>
      </c>
    </row>
    <row r="12" spans="1:63" ht="69" customHeight="1" x14ac:dyDescent="0.25">
      <c r="A12" s="139"/>
      <c r="B12" s="139"/>
      <c r="C12" s="140" t="s">
        <v>154</v>
      </c>
      <c r="D12" s="139"/>
      <c r="E12" s="646"/>
      <c r="F12" s="139"/>
      <c r="G12" s="139">
        <v>3</v>
      </c>
      <c r="H12" s="140" t="s">
        <v>744</v>
      </c>
      <c r="I12" s="647"/>
      <c r="J12" s="648"/>
      <c r="K12" s="434" t="s">
        <v>592</v>
      </c>
      <c r="L12" s="434" t="s">
        <v>589</v>
      </c>
      <c r="M12" s="139"/>
      <c r="N12" s="140" t="s">
        <v>69</v>
      </c>
      <c r="O12" s="140" t="str">
        <f>IF(H12="","",VLOOKUP(H12,'[1]Procedimientos Publicar'!$C$6:$E$85,3,FALSE))</f>
        <v>SUB GERENCIA COMERCIAL</v>
      </c>
      <c r="P12" s="140" t="s">
        <v>587</v>
      </c>
      <c r="Q12" s="139"/>
      <c r="R12" s="139"/>
      <c r="S12" s="139"/>
      <c r="T12" s="141">
        <v>1</v>
      </c>
      <c r="U12" s="139"/>
      <c r="V12" s="139"/>
      <c r="W12" s="336">
        <v>43464</v>
      </c>
      <c r="X12" s="142">
        <v>43830</v>
      </c>
      <c r="Y12" s="139"/>
      <c r="Z12" s="139"/>
      <c r="AA12" s="332" t="str">
        <f t="shared" si="8"/>
        <v/>
      </c>
      <c r="AB12" s="333" t="str">
        <f t="shared" si="9"/>
        <v/>
      </c>
      <c r="AC12" s="8" t="str">
        <f t="shared" si="10"/>
        <v/>
      </c>
      <c r="AE12" s="449"/>
      <c r="AF12" s="13" t="str">
        <f t="shared" si="3"/>
        <v>PENDIENTE</v>
      </c>
      <c r="BG12" s="13" t="str">
        <f t="shared" ref="BG12" si="11">IF(AB12=100%,"CUMPLIDA","INCUMPLIDA")</f>
        <v>INCUMPLIDA</v>
      </c>
    </row>
  </sheetData>
  <autoFilter ref="A3:CX12" xr:uid="{00000000-0009-0000-0000-00000C000000}"/>
  <mergeCells count="73">
    <mergeCell ref="AY1:BF1"/>
    <mergeCell ref="AP1:AX1"/>
    <mergeCell ref="AG1:AO1"/>
    <mergeCell ref="X1:AF1"/>
    <mergeCell ref="E11:E12"/>
    <mergeCell ref="I11:I12"/>
    <mergeCell ref="J11:J12"/>
    <mergeCell ref="E9:E10"/>
    <mergeCell ref="BD2:BD3"/>
    <mergeCell ref="AR2:AR3"/>
    <mergeCell ref="AS2:AS3"/>
    <mergeCell ref="AT2:AT3"/>
    <mergeCell ref="AU2:AU3"/>
    <mergeCell ref="AV2:AV3"/>
    <mergeCell ref="AX2:AX3"/>
    <mergeCell ref="AK2:AK3"/>
    <mergeCell ref="BK2:BK4"/>
    <mergeCell ref="E5:E7"/>
    <mergeCell ref="AE2:AE3"/>
    <mergeCell ref="AN2:AN3"/>
    <mergeCell ref="AW2:AW3"/>
    <mergeCell ref="BE2:BE3"/>
    <mergeCell ref="BF2:BF3"/>
    <mergeCell ref="BG2:BG3"/>
    <mergeCell ref="BH2:BH3"/>
    <mergeCell ref="BI2:BI3"/>
    <mergeCell ref="BJ2:BJ3"/>
    <mergeCell ref="AY2:AY3"/>
    <mergeCell ref="AZ2:AZ3"/>
    <mergeCell ref="BA2:BA3"/>
    <mergeCell ref="BB2:BB3"/>
    <mergeCell ref="BC2:BC3"/>
    <mergeCell ref="AL2:AL3"/>
    <mergeCell ref="AM2:AM3"/>
    <mergeCell ref="AO2:AO3"/>
    <mergeCell ref="AP2:AP3"/>
    <mergeCell ref="AQ2:AQ3"/>
    <mergeCell ref="T2:T3"/>
    <mergeCell ref="U2:U3"/>
    <mergeCell ref="V2:V3"/>
    <mergeCell ref="AJ2:AJ3"/>
    <mergeCell ref="X2:X3"/>
    <mergeCell ref="Y2:Y3"/>
    <mergeCell ref="Z2:Z3"/>
    <mergeCell ref="AA2:AA3"/>
    <mergeCell ref="AB2:AB3"/>
    <mergeCell ref="AC2:AC3"/>
    <mergeCell ref="AD2:AD3"/>
    <mergeCell ref="AF2:AF3"/>
    <mergeCell ref="AG2:AG3"/>
    <mergeCell ref="AH2:AH3"/>
    <mergeCell ref="AI2:AI3"/>
    <mergeCell ref="O2:O3"/>
    <mergeCell ref="P2:P3"/>
    <mergeCell ref="Q2:Q3"/>
    <mergeCell ref="R2:R3"/>
    <mergeCell ref="S2:S3"/>
    <mergeCell ref="BG1:BK1"/>
    <mergeCell ref="A2:A3"/>
    <mergeCell ref="B2:B3"/>
    <mergeCell ref="C2:C3"/>
    <mergeCell ref="D2:D3"/>
    <mergeCell ref="E2:E3"/>
    <mergeCell ref="F2:F3"/>
    <mergeCell ref="G2:G3"/>
    <mergeCell ref="H2:H3"/>
    <mergeCell ref="I2:I3"/>
    <mergeCell ref="A1:I1"/>
    <mergeCell ref="J1:W1"/>
    <mergeCell ref="W2:W3"/>
    <mergeCell ref="J2:J3"/>
    <mergeCell ref="K2:M2"/>
    <mergeCell ref="N2:N3"/>
  </mergeCells>
  <conditionalFormatting sqref="AC5:AC12">
    <cfRule type="containsText" dxfId="11" priority="21" stopIfTrue="1" operator="containsText" text="EN TERMINO">
      <formula>NOT(ISERROR(SEARCH("EN TERMINO",AC5)))</formula>
    </cfRule>
    <cfRule type="containsText" priority="22" operator="containsText" text="AMARILLO">
      <formula>NOT(ISERROR(SEARCH("AMARILLO",AC5)))</formula>
    </cfRule>
    <cfRule type="containsText" dxfId="10" priority="23" stopIfTrue="1" operator="containsText" text="ALERTA">
      <formula>NOT(ISERROR(SEARCH("ALERTA",AC5)))</formula>
    </cfRule>
    <cfRule type="containsText" dxfId="9" priority="24" stopIfTrue="1" operator="containsText" text="OK">
      <formula>NOT(ISERROR(SEARCH("OK",AC5)))</formula>
    </cfRule>
  </conditionalFormatting>
  <conditionalFormatting sqref="BG5:BG12 AF5:AF12">
    <cfRule type="containsText" dxfId="8" priority="18" operator="containsText" text="Cumplida">
      <formula>NOT(ISERROR(SEARCH("Cumplida",AF5)))</formula>
    </cfRule>
    <cfRule type="containsText" dxfId="7" priority="19" operator="containsText" text="Pendiente">
      <formula>NOT(ISERROR(SEARCH("Pendiente",AF5)))</formula>
    </cfRule>
    <cfRule type="containsText" dxfId="6" priority="20" operator="containsText" text="Cumplida">
      <formula>NOT(ISERROR(SEARCH("Cumplida",AF5)))</formula>
    </cfRule>
  </conditionalFormatting>
  <conditionalFormatting sqref="BG5:BG12 AF5:AF12">
    <cfRule type="containsText" dxfId="5" priority="16" stopIfTrue="1" operator="containsText" text="CUMPLIDA">
      <formula>NOT(ISERROR(SEARCH("CUMPLIDA",AF5)))</formula>
    </cfRule>
    <cfRule type="containsText" dxfId="4" priority="17" stopIfTrue="1" operator="containsText" text="INCUMPLIDA">
      <formula>NOT(ISERROR(SEARCH("INCUMPLIDA",AF5)))</formula>
    </cfRule>
  </conditionalFormatting>
  <conditionalFormatting sqref="BG5:BG12 AF5:AF12">
    <cfRule type="containsText" dxfId="3" priority="11" operator="containsText" text="INCUMPLIDA">
      <formula>NOT(ISERROR(SEARCH("INCUMPLIDA",AF5)))</formula>
    </cfRule>
  </conditionalFormatting>
  <conditionalFormatting sqref="AF5:AF12">
    <cfRule type="containsText" dxfId="2" priority="3" stopIfTrue="1" operator="containsText" text="CUMPLIDA">
      <formula>NOT(ISERROR(SEARCH("CUMPLIDA",AF5)))</formula>
    </cfRule>
  </conditionalFormatting>
  <conditionalFormatting sqref="AF5:AF12">
    <cfRule type="containsText" dxfId="1" priority="2" stopIfTrue="1" operator="containsText" text="INCUMPLIDA">
      <formula>NOT(ISERROR(SEARCH("INCUMPLIDA",AF5)))</formula>
    </cfRule>
  </conditionalFormatting>
  <conditionalFormatting sqref="AF5:AF12">
    <cfRule type="containsText" dxfId="0" priority="1" stopIfTrue="1" operator="containsText" text="PENDIENTE">
      <formula>NOT(ISERROR(SEARCH("PENDIENTE",AF5)))</formula>
    </cfRule>
  </conditionalFormatting>
  <dataValidations count="2">
    <dataValidation type="list" allowBlank="1" showInputMessage="1" showErrorMessage="1" sqref="P11:P12 P5:P8" xr:uid="{00000000-0002-0000-0C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list" allowBlank="1" showInputMessage="1" showErrorMessage="1" sqref="N5:N12" xr:uid="{00000000-0002-0000-0C00-000001000000}">
      <formula1>"Correctiva, Preventiva, Acción de mejora"</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U40"/>
  <sheetViews>
    <sheetView zoomScale="82" zoomScaleNormal="82" workbookViewId="0">
      <pane ySplit="5" topLeftCell="A30" activePane="bottomLeft" state="frozen"/>
      <selection pane="bottomLeft" activeCell="D35" sqref="D35"/>
    </sheetView>
  </sheetViews>
  <sheetFormatPr baseColWidth="10" defaultRowHeight="27.95" customHeight="1" x14ac:dyDescent="0.25"/>
  <cols>
    <col min="1" max="1" width="11.42578125" style="520"/>
    <col min="2" max="2" width="18.7109375" style="519" customWidth="1"/>
    <col min="3" max="3" width="70" style="519" customWidth="1"/>
    <col min="4" max="4" width="13.85546875" style="520" customWidth="1"/>
    <col min="5" max="6" width="11" style="520" customWidth="1"/>
    <col min="7" max="7" width="9.7109375" style="520" customWidth="1"/>
    <col min="8" max="8" width="12.5703125" style="520" customWidth="1"/>
    <col min="9" max="9" width="11.28515625" style="520" customWidth="1"/>
    <col min="10" max="10" width="10.5703125" style="520" customWidth="1"/>
    <col min="11" max="11" width="10" style="520" customWidth="1"/>
    <col min="12" max="12" width="9.85546875" style="520" customWidth="1"/>
    <col min="13" max="13" width="9.28515625" style="520" customWidth="1"/>
    <col min="14" max="14" width="6.42578125" customWidth="1"/>
    <col min="15" max="15" width="31.85546875" style="520" customWidth="1"/>
    <col min="16" max="16" width="14.5703125" style="520" customWidth="1"/>
    <col min="17" max="17" width="9.42578125" style="520" customWidth="1"/>
    <col min="18" max="18" width="11.42578125" style="520"/>
    <col min="19" max="19" width="12.140625" style="520" customWidth="1"/>
    <col min="20" max="16384" width="11.42578125" style="520"/>
  </cols>
  <sheetData>
    <row r="2" spans="2:15" ht="27.95" customHeight="1" x14ac:dyDescent="0.25">
      <c r="E2" s="630" t="s">
        <v>758</v>
      </c>
      <c r="F2" s="630"/>
      <c r="G2" s="630"/>
      <c r="H2" s="630"/>
      <c r="I2" s="630"/>
      <c r="J2" s="630"/>
      <c r="K2" s="630"/>
      <c r="L2" s="630"/>
      <c r="M2" s="630"/>
    </row>
    <row r="3" spans="2:15" ht="27.95" customHeight="1" x14ac:dyDescent="0.25">
      <c r="E3" s="631" t="s">
        <v>866</v>
      </c>
      <c r="F3" s="632"/>
      <c r="G3" s="632"/>
      <c r="H3" s="633" t="s">
        <v>866</v>
      </c>
      <c r="I3" s="633"/>
      <c r="J3" s="633"/>
      <c r="K3" s="633"/>
      <c r="L3" s="633"/>
      <c r="M3" s="633"/>
    </row>
    <row r="4" spans="2:15" ht="38.25" customHeight="1" x14ac:dyDescent="0.25">
      <c r="B4" s="620" t="s">
        <v>745</v>
      </c>
      <c r="C4" s="620" t="s">
        <v>746</v>
      </c>
      <c r="D4" s="620" t="s">
        <v>861</v>
      </c>
      <c r="E4" s="626" t="s">
        <v>759</v>
      </c>
      <c r="F4" s="626" t="s">
        <v>864</v>
      </c>
      <c r="G4" s="628" t="s">
        <v>870</v>
      </c>
      <c r="H4" s="633" t="s">
        <v>760</v>
      </c>
      <c r="I4" s="633" t="s">
        <v>875</v>
      </c>
      <c r="J4" s="633" t="s">
        <v>867</v>
      </c>
      <c r="K4" s="633"/>
      <c r="L4" s="633" t="s">
        <v>864</v>
      </c>
      <c r="M4" s="633" t="s">
        <v>871</v>
      </c>
      <c r="N4" s="520"/>
      <c r="O4" s="519"/>
    </row>
    <row r="5" spans="2:15" ht="27" customHeight="1" x14ac:dyDescent="0.25">
      <c r="B5" s="621"/>
      <c r="C5" s="621"/>
      <c r="D5" s="621"/>
      <c r="E5" s="627"/>
      <c r="F5" s="627"/>
      <c r="G5" s="629"/>
      <c r="H5" s="633"/>
      <c r="I5" s="633"/>
      <c r="J5" s="565" t="s">
        <v>862</v>
      </c>
      <c r="K5" s="565" t="s">
        <v>863</v>
      </c>
      <c r="L5" s="633"/>
      <c r="M5" s="633"/>
      <c r="N5" s="520"/>
      <c r="O5" s="519"/>
    </row>
    <row r="6" spans="2:15" ht="27.95" customHeight="1" x14ac:dyDescent="0.25">
      <c r="B6" s="523" t="s">
        <v>747</v>
      </c>
      <c r="C6" s="521" t="s">
        <v>153</v>
      </c>
      <c r="D6" s="522">
        <v>17</v>
      </c>
      <c r="E6" s="522">
        <v>5</v>
      </c>
      <c r="F6" s="566" t="s">
        <v>865</v>
      </c>
      <c r="G6" s="566">
        <v>5</v>
      </c>
      <c r="H6" s="530">
        <v>12</v>
      </c>
      <c r="I6" s="522"/>
      <c r="J6" s="522"/>
      <c r="K6" s="522"/>
      <c r="L6" s="567" t="s">
        <v>868</v>
      </c>
      <c r="M6" s="567">
        <v>12</v>
      </c>
      <c r="N6" s="520"/>
    </row>
    <row r="7" spans="2:15" ht="27.95" customHeight="1" x14ac:dyDescent="0.25">
      <c r="B7" s="623" t="s">
        <v>748</v>
      </c>
      <c r="C7" s="521" t="s">
        <v>167</v>
      </c>
      <c r="D7" s="522">
        <v>6</v>
      </c>
      <c r="E7" s="522">
        <v>5</v>
      </c>
      <c r="F7" s="566" t="s">
        <v>865</v>
      </c>
      <c r="G7" s="566">
        <v>5</v>
      </c>
      <c r="H7" s="530">
        <v>1</v>
      </c>
      <c r="I7" s="522"/>
      <c r="J7" s="522"/>
      <c r="K7" s="522"/>
      <c r="L7" s="567" t="s">
        <v>868</v>
      </c>
      <c r="M7" s="567">
        <v>1</v>
      </c>
    </row>
    <row r="8" spans="2:15" ht="27.95" customHeight="1" x14ac:dyDescent="0.25">
      <c r="B8" s="625"/>
      <c r="C8" s="521" t="s">
        <v>213</v>
      </c>
      <c r="D8" s="522">
        <v>15</v>
      </c>
      <c r="E8" s="522">
        <v>5</v>
      </c>
      <c r="F8" s="566" t="s">
        <v>865</v>
      </c>
      <c r="G8" s="566">
        <v>5</v>
      </c>
      <c r="H8" s="530">
        <v>8</v>
      </c>
      <c r="I8" s="522"/>
      <c r="J8" s="522">
        <v>2</v>
      </c>
      <c r="K8" s="522"/>
      <c r="L8" s="567" t="s">
        <v>868</v>
      </c>
      <c r="M8" s="567">
        <v>10</v>
      </c>
    </row>
    <row r="9" spans="2:15" ht="27.95" customHeight="1" x14ac:dyDescent="0.25">
      <c r="B9" s="625"/>
      <c r="C9" s="521" t="s">
        <v>240</v>
      </c>
      <c r="D9" s="522">
        <v>3</v>
      </c>
      <c r="E9" s="522"/>
      <c r="F9" s="538"/>
      <c r="G9" s="538"/>
      <c r="H9" s="530"/>
      <c r="I9" s="522"/>
      <c r="J9" s="529">
        <v>3</v>
      </c>
      <c r="K9" s="529"/>
      <c r="L9" s="567" t="s">
        <v>868</v>
      </c>
      <c r="M9" s="567">
        <v>3</v>
      </c>
    </row>
    <row r="10" spans="2:15" ht="27.95" customHeight="1" x14ac:dyDescent="0.25">
      <c r="B10" s="624"/>
      <c r="C10" s="521" t="s">
        <v>886</v>
      </c>
      <c r="D10" s="522">
        <v>3</v>
      </c>
      <c r="E10" s="522"/>
      <c r="F10" s="538"/>
      <c r="G10" s="538"/>
      <c r="H10" s="530"/>
      <c r="I10" s="522"/>
      <c r="J10" s="529">
        <v>3</v>
      </c>
      <c r="K10" s="529"/>
      <c r="L10" s="567"/>
      <c r="M10" s="567"/>
    </row>
    <row r="11" spans="2:15" ht="27.95" customHeight="1" x14ac:dyDescent="0.25">
      <c r="B11" s="622" t="s">
        <v>749</v>
      </c>
      <c r="C11" s="521" t="s">
        <v>255</v>
      </c>
      <c r="D11" s="522">
        <v>3</v>
      </c>
      <c r="E11" s="522">
        <v>1</v>
      </c>
      <c r="F11" s="566" t="s">
        <v>865</v>
      </c>
      <c r="G11" s="566">
        <v>1</v>
      </c>
      <c r="H11" s="530">
        <v>2</v>
      </c>
      <c r="I11" s="522"/>
      <c r="J11" s="522"/>
      <c r="K11" s="522"/>
      <c r="L11" s="567" t="s">
        <v>868</v>
      </c>
      <c r="M11" s="567">
        <v>2</v>
      </c>
    </row>
    <row r="12" spans="2:15" ht="27.95" customHeight="1" x14ac:dyDescent="0.25">
      <c r="B12" s="622"/>
      <c r="C12" s="521" t="s">
        <v>270</v>
      </c>
      <c r="D12" s="522">
        <v>5</v>
      </c>
      <c r="E12" s="522">
        <v>2</v>
      </c>
      <c r="F12" s="566" t="s">
        <v>865</v>
      </c>
      <c r="G12" s="566">
        <v>2</v>
      </c>
      <c r="H12" s="530">
        <v>3</v>
      </c>
      <c r="J12" s="522"/>
      <c r="K12" s="522"/>
      <c r="L12" s="567" t="s">
        <v>868</v>
      </c>
      <c r="M12" s="567">
        <v>3</v>
      </c>
    </row>
    <row r="13" spans="2:15" ht="27.95" customHeight="1" x14ac:dyDescent="0.25">
      <c r="B13" s="622" t="s">
        <v>750</v>
      </c>
      <c r="C13" s="521" t="s">
        <v>304</v>
      </c>
      <c r="D13" s="522">
        <v>10</v>
      </c>
      <c r="E13" s="522">
        <v>4</v>
      </c>
      <c r="F13" s="566" t="s">
        <v>865</v>
      </c>
      <c r="G13" s="566">
        <v>4</v>
      </c>
      <c r="H13" s="530">
        <v>4</v>
      </c>
      <c r="I13" s="522"/>
      <c r="J13" s="522">
        <v>2</v>
      </c>
      <c r="K13" s="522"/>
      <c r="L13" s="567" t="s">
        <v>868</v>
      </c>
      <c r="M13" s="567">
        <v>6</v>
      </c>
    </row>
    <row r="14" spans="2:15" ht="27.95" customHeight="1" x14ac:dyDescent="0.25">
      <c r="B14" s="622"/>
      <c r="C14" s="521" t="s">
        <v>347</v>
      </c>
      <c r="D14" s="522">
        <v>4</v>
      </c>
      <c r="E14" s="522">
        <v>2</v>
      </c>
      <c r="F14" s="566" t="s">
        <v>872</v>
      </c>
      <c r="G14" s="566">
        <v>2</v>
      </c>
      <c r="H14" s="530"/>
      <c r="J14" s="522">
        <v>2</v>
      </c>
      <c r="K14" s="522"/>
      <c r="L14" s="567" t="s">
        <v>868</v>
      </c>
      <c r="M14" s="567">
        <v>2</v>
      </c>
    </row>
    <row r="15" spans="2:15" ht="27.95" customHeight="1" x14ac:dyDescent="0.25">
      <c r="B15" s="622"/>
      <c r="C15" s="583" t="s">
        <v>887</v>
      </c>
      <c r="D15" s="520">
        <v>78</v>
      </c>
      <c r="I15" s="520">
        <v>78</v>
      </c>
      <c r="L15" s="567" t="s">
        <v>868</v>
      </c>
      <c r="M15" s="567">
        <v>78</v>
      </c>
    </row>
    <row r="16" spans="2:15" ht="27.95" customHeight="1" x14ac:dyDescent="0.25">
      <c r="B16" s="622" t="s">
        <v>751</v>
      </c>
      <c r="C16" s="521" t="s">
        <v>366</v>
      </c>
      <c r="D16" s="522">
        <v>8</v>
      </c>
      <c r="E16" s="522">
        <v>5</v>
      </c>
      <c r="F16" s="566" t="s">
        <v>872</v>
      </c>
      <c r="G16" s="566">
        <v>5</v>
      </c>
      <c r="H16" s="530">
        <v>1</v>
      </c>
      <c r="I16" s="522"/>
      <c r="J16" s="522">
        <v>2</v>
      </c>
      <c r="K16" s="522"/>
      <c r="L16" s="567" t="s">
        <v>868</v>
      </c>
      <c r="M16" s="567">
        <v>3</v>
      </c>
    </row>
    <row r="17" spans="2:21" ht="27.95" customHeight="1" x14ac:dyDescent="0.25">
      <c r="B17" s="622"/>
      <c r="C17" s="521" t="s">
        <v>752</v>
      </c>
      <c r="D17" s="522">
        <v>2</v>
      </c>
      <c r="E17" s="522">
        <v>1</v>
      </c>
      <c r="F17" s="566" t="s">
        <v>865</v>
      </c>
      <c r="G17" s="566">
        <v>1</v>
      </c>
      <c r="H17" s="530"/>
      <c r="I17" s="522"/>
      <c r="J17" s="522">
        <v>1</v>
      </c>
      <c r="K17" s="522"/>
      <c r="L17" s="567" t="s">
        <v>868</v>
      </c>
      <c r="M17" s="567">
        <v>1</v>
      </c>
    </row>
    <row r="18" spans="2:21" ht="27.95" customHeight="1" x14ac:dyDescent="0.25">
      <c r="B18" s="622"/>
      <c r="C18" s="521" t="s">
        <v>753</v>
      </c>
      <c r="D18" s="522">
        <v>2</v>
      </c>
      <c r="E18" s="522">
        <v>1</v>
      </c>
      <c r="F18" s="566" t="s">
        <v>865</v>
      </c>
      <c r="G18" s="566">
        <v>1</v>
      </c>
      <c r="H18" s="530"/>
      <c r="I18" s="522"/>
      <c r="J18" s="522">
        <v>1</v>
      </c>
      <c r="K18" s="522"/>
      <c r="L18" s="567" t="s">
        <v>868</v>
      </c>
      <c r="M18" s="567">
        <v>1</v>
      </c>
    </row>
    <row r="19" spans="2:21" ht="27.95" customHeight="1" x14ac:dyDescent="0.25">
      <c r="B19" s="622"/>
      <c r="C19" s="521" t="s">
        <v>421</v>
      </c>
      <c r="D19" s="522">
        <v>15</v>
      </c>
      <c r="E19" s="522">
        <v>7</v>
      </c>
      <c r="F19" s="566" t="s">
        <v>865</v>
      </c>
      <c r="G19" s="566">
        <v>7</v>
      </c>
      <c r="H19" s="530">
        <v>8</v>
      </c>
      <c r="I19" s="522"/>
      <c r="J19" s="522"/>
      <c r="K19" s="522"/>
      <c r="L19" s="567" t="s">
        <v>868</v>
      </c>
      <c r="M19" s="567">
        <v>8</v>
      </c>
    </row>
    <row r="20" spans="2:21" ht="27.95" customHeight="1" x14ac:dyDescent="0.25">
      <c r="B20" s="622"/>
      <c r="C20" s="521" t="s">
        <v>460</v>
      </c>
      <c r="D20" s="522">
        <v>5</v>
      </c>
      <c r="E20" s="522">
        <v>3</v>
      </c>
      <c r="F20" s="566" t="s">
        <v>865</v>
      </c>
      <c r="G20" s="566">
        <v>3</v>
      </c>
      <c r="H20" s="530">
        <v>1</v>
      </c>
      <c r="I20" s="522"/>
      <c r="J20" s="522">
        <v>1</v>
      </c>
      <c r="K20" s="522"/>
      <c r="L20" s="567" t="s">
        <v>868</v>
      </c>
      <c r="M20" s="567">
        <v>2</v>
      </c>
    </row>
    <row r="21" spans="2:21" ht="27.95" customHeight="1" x14ac:dyDescent="0.25">
      <c r="B21" s="622"/>
      <c r="C21" s="521" t="s">
        <v>476</v>
      </c>
      <c r="D21" s="522">
        <v>8</v>
      </c>
      <c r="E21" s="522">
        <v>8</v>
      </c>
      <c r="F21" s="566" t="s">
        <v>865</v>
      </c>
      <c r="G21" s="566">
        <v>8</v>
      </c>
      <c r="H21" s="530"/>
      <c r="I21" s="522"/>
      <c r="J21" s="522"/>
      <c r="K21" s="522"/>
      <c r="L21" s="522"/>
      <c r="M21" s="522"/>
    </row>
    <row r="22" spans="2:21" ht="27.95" customHeight="1" x14ac:dyDescent="0.25">
      <c r="B22" s="622"/>
      <c r="C22" s="521" t="s">
        <v>503</v>
      </c>
      <c r="D22" s="522">
        <v>5</v>
      </c>
      <c r="E22" s="522"/>
      <c r="F22" s="538"/>
      <c r="G22" s="538"/>
      <c r="H22" s="530"/>
      <c r="I22" s="522"/>
      <c r="J22" s="522">
        <v>5</v>
      </c>
      <c r="K22" s="522"/>
      <c r="L22" s="567" t="s">
        <v>868</v>
      </c>
      <c r="M22" s="567">
        <v>5</v>
      </c>
      <c r="O22" s="562"/>
      <c r="P22" s="562"/>
      <c r="Q22" s="562"/>
      <c r="R22" s="562"/>
      <c r="S22" s="562"/>
      <c r="T22" s="562"/>
      <c r="U22" s="562"/>
    </row>
    <row r="23" spans="2:21" ht="27.95" customHeight="1" x14ac:dyDescent="0.25">
      <c r="B23" s="622" t="s">
        <v>754</v>
      </c>
      <c r="C23" s="521" t="s">
        <v>504</v>
      </c>
      <c r="D23" s="522">
        <v>3</v>
      </c>
      <c r="E23" s="522">
        <v>3</v>
      </c>
      <c r="F23" s="566" t="s">
        <v>865</v>
      </c>
      <c r="G23" s="566">
        <v>3</v>
      </c>
      <c r="H23" s="530"/>
      <c r="I23" s="522"/>
      <c r="J23" s="522"/>
      <c r="K23" s="522"/>
      <c r="L23" s="522"/>
      <c r="M23" s="522"/>
      <c r="N23" s="520"/>
      <c r="O23" s="562"/>
      <c r="P23" s="562"/>
      <c r="Q23" s="563"/>
      <c r="R23" s="562"/>
      <c r="S23" s="562"/>
      <c r="T23" s="562"/>
      <c r="U23" s="562"/>
    </row>
    <row r="24" spans="2:21" ht="27.95" customHeight="1" x14ac:dyDescent="0.25">
      <c r="B24" s="622"/>
      <c r="C24" s="521" t="s">
        <v>524</v>
      </c>
      <c r="D24" s="522">
        <v>11</v>
      </c>
      <c r="E24" s="522"/>
      <c r="F24" s="538"/>
      <c r="G24" s="538"/>
      <c r="H24" s="530"/>
      <c r="I24" s="522"/>
      <c r="J24" s="522"/>
      <c r="K24" s="522">
        <v>11</v>
      </c>
      <c r="L24" s="567" t="s">
        <v>868</v>
      </c>
      <c r="M24" s="567">
        <v>11</v>
      </c>
      <c r="N24" s="520"/>
      <c r="O24" s="564"/>
      <c r="P24" s="564"/>
      <c r="Q24" s="564"/>
      <c r="R24" s="562"/>
      <c r="S24" s="562"/>
      <c r="T24" s="562"/>
      <c r="U24" s="562"/>
    </row>
    <row r="25" spans="2:21" ht="27.95" customHeight="1" x14ac:dyDescent="0.25">
      <c r="B25" s="622" t="s">
        <v>755</v>
      </c>
      <c r="C25" s="521" t="s">
        <v>570</v>
      </c>
      <c r="D25" s="522">
        <v>2</v>
      </c>
      <c r="E25" s="522"/>
      <c r="F25" s="538"/>
      <c r="G25" s="538"/>
      <c r="H25" s="530"/>
      <c r="I25" s="522"/>
      <c r="J25" s="522">
        <v>2</v>
      </c>
      <c r="K25" s="522"/>
      <c r="L25" s="567" t="s">
        <v>868</v>
      </c>
      <c r="M25" s="567">
        <v>2</v>
      </c>
      <c r="N25" s="520"/>
      <c r="O25" s="564"/>
      <c r="P25" s="564"/>
      <c r="Q25" s="564"/>
      <c r="R25" s="562"/>
      <c r="S25" s="562"/>
      <c r="T25" s="562"/>
      <c r="U25" s="562"/>
    </row>
    <row r="26" spans="2:21" ht="27.95" customHeight="1" x14ac:dyDescent="0.25">
      <c r="B26" s="622"/>
      <c r="C26" s="521" t="s">
        <v>586</v>
      </c>
      <c r="D26" s="522">
        <v>3</v>
      </c>
      <c r="E26" s="522"/>
      <c r="F26" s="538"/>
      <c r="G26" s="538"/>
      <c r="H26" s="530"/>
      <c r="I26" s="522"/>
      <c r="J26" s="522">
        <v>3</v>
      </c>
      <c r="K26" s="522"/>
      <c r="L26" s="567" t="s">
        <v>868</v>
      </c>
      <c r="M26" s="567">
        <v>3</v>
      </c>
      <c r="O26" s="564"/>
      <c r="P26" s="564"/>
      <c r="Q26" s="560"/>
      <c r="R26" s="562"/>
      <c r="S26" s="562"/>
      <c r="T26" s="562"/>
      <c r="U26" s="562"/>
    </row>
    <row r="27" spans="2:21" ht="27.95" customHeight="1" x14ac:dyDescent="0.25">
      <c r="B27" s="622"/>
      <c r="C27" s="521" t="s">
        <v>586</v>
      </c>
      <c r="D27" s="522">
        <v>3</v>
      </c>
      <c r="E27" s="522"/>
      <c r="F27" s="538"/>
      <c r="G27" s="538"/>
      <c r="H27" s="530"/>
      <c r="I27" s="522"/>
      <c r="J27" s="522">
        <v>3</v>
      </c>
      <c r="K27" s="522"/>
      <c r="L27" s="567" t="s">
        <v>868</v>
      </c>
      <c r="M27" s="567">
        <v>3</v>
      </c>
      <c r="O27" s="562"/>
      <c r="P27" s="562"/>
      <c r="Q27" s="562"/>
      <c r="R27" s="561"/>
      <c r="S27" s="561"/>
      <c r="T27" s="561"/>
      <c r="U27" s="562"/>
    </row>
    <row r="28" spans="2:21" ht="27.95" customHeight="1" x14ac:dyDescent="0.25">
      <c r="B28" s="622"/>
      <c r="C28" s="521" t="s">
        <v>586</v>
      </c>
      <c r="D28" s="522">
        <v>3</v>
      </c>
      <c r="E28" s="522"/>
      <c r="F28" s="538"/>
      <c r="G28" s="538"/>
      <c r="H28" s="530"/>
      <c r="I28" s="522"/>
      <c r="J28" s="522">
        <v>3</v>
      </c>
      <c r="K28" s="522"/>
      <c r="L28" s="567" t="s">
        <v>868</v>
      </c>
      <c r="M28" s="567">
        <v>3</v>
      </c>
      <c r="O28" s="564"/>
      <c r="P28" s="564"/>
      <c r="Q28" s="560"/>
      <c r="R28" s="562"/>
      <c r="S28" s="562"/>
      <c r="T28" s="562"/>
      <c r="U28" s="562"/>
    </row>
    <row r="29" spans="2:21" ht="27.95" customHeight="1" x14ac:dyDescent="0.25">
      <c r="B29" s="523" t="s">
        <v>756</v>
      </c>
      <c r="C29" s="521" t="s">
        <v>604</v>
      </c>
      <c r="D29" s="522">
        <v>9</v>
      </c>
      <c r="E29" s="522"/>
      <c r="F29" s="538"/>
      <c r="G29" s="538"/>
      <c r="H29" s="530"/>
      <c r="I29" s="522"/>
      <c r="J29" s="522">
        <v>9</v>
      </c>
      <c r="K29" s="522"/>
      <c r="L29" s="567" t="s">
        <v>868</v>
      </c>
      <c r="M29" s="567">
        <v>9</v>
      </c>
      <c r="O29" s="564"/>
      <c r="P29" s="564"/>
      <c r="Q29" s="560"/>
      <c r="R29" s="562"/>
      <c r="S29" s="562"/>
      <c r="T29" s="562"/>
      <c r="U29" s="562"/>
    </row>
    <row r="30" spans="2:21" ht="27.95" customHeight="1" x14ac:dyDescent="0.25">
      <c r="B30" s="558" t="s">
        <v>873</v>
      </c>
      <c r="C30" s="521" t="s">
        <v>605</v>
      </c>
      <c r="D30" s="522">
        <v>8</v>
      </c>
      <c r="E30" s="522">
        <v>1</v>
      </c>
      <c r="F30" s="566" t="s">
        <v>865</v>
      </c>
      <c r="G30" s="566">
        <v>1</v>
      </c>
      <c r="H30" s="530"/>
      <c r="I30" s="522">
        <v>7</v>
      </c>
      <c r="J30" s="522"/>
      <c r="K30" s="522"/>
      <c r="L30" s="567" t="s">
        <v>868</v>
      </c>
      <c r="M30" s="567">
        <v>7</v>
      </c>
      <c r="O30" s="564"/>
      <c r="P30" s="564"/>
      <c r="Q30" s="560"/>
      <c r="R30" s="562"/>
      <c r="S30" s="562"/>
      <c r="T30" s="562"/>
      <c r="U30" s="562"/>
    </row>
    <row r="31" spans="2:21" ht="27.95" customHeight="1" x14ac:dyDescent="0.25">
      <c r="B31" s="623" t="s">
        <v>757</v>
      </c>
      <c r="C31" s="521" t="s">
        <v>662</v>
      </c>
      <c r="D31" s="522">
        <v>20</v>
      </c>
      <c r="E31" s="522">
        <v>13</v>
      </c>
      <c r="F31" s="566" t="s">
        <v>865</v>
      </c>
      <c r="G31" s="566">
        <v>13</v>
      </c>
      <c r="H31" s="530">
        <v>6</v>
      </c>
      <c r="I31" s="522">
        <v>6</v>
      </c>
      <c r="J31" s="522">
        <v>1</v>
      </c>
      <c r="K31" s="522"/>
      <c r="L31" s="567" t="s">
        <v>868</v>
      </c>
      <c r="M31" s="567">
        <v>7</v>
      </c>
      <c r="O31" s="560"/>
      <c r="P31" s="560"/>
      <c r="Q31" s="560"/>
      <c r="R31" s="561"/>
      <c r="S31" s="561"/>
      <c r="T31" s="561"/>
      <c r="U31" s="562"/>
    </row>
    <row r="32" spans="2:21" ht="27.95" customHeight="1" x14ac:dyDescent="0.25">
      <c r="B32" s="624"/>
      <c r="C32" s="521" t="s">
        <v>688</v>
      </c>
      <c r="D32" s="522">
        <v>17</v>
      </c>
      <c r="E32" s="522">
        <v>16</v>
      </c>
      <c r="F32" s="566" t="s">
        <v>865</v>
      </c>
      <c r="G32" s="566">
        <v>16</v>
      </c>
      <c r="H32" s="530"/>
      <c r="I32" s="522">
        <v>1</v>
      </c>
      <c r="J32" s="522"/>
      <c r="K32" s="522"/>
      <c r="L32" s="567" t="s">
        <v>868</v>
      </c>
      <c r="M32" s="567">
        <v>1</v>
      </c>
      <c r="O32" s="562"/>
      <c r="P32" s="562"/>
      <c r="Q32" s="562"/>
      <c r="R32" s="561"/>
      <c r="S32" s="561"/>
      <c r="T32" s="561"/>
      <c r="U32" s="562"/>
    </row>
    <row r="33" spans="1:21" ht="27.95" customHeight="1" x14ac:dyDescent="0.25">
      <c r="B33" s="520"/>
      <c r="C33" s="539" t="s">
        <v>761</v>
      </c>
      <c r="D33" s="537">
        <f>SUM(D6:D32)</f>
        <v>268</v>
      </c>
      <c r="E33" s="537">
        <f>SUM(E6:E32)</f>
        <v>82</v>
      </c>
      <c r="F33" s="559"/>
      <c r="G33" s="568">
        <f>SUM(E33)</f>
        <v>82</v>
      </c>
      <c r="H33" s="540">
        <f>SUM(H6:H32)</f>
        <v>46</v>
      </c>
      <c r="I33" s="537">
        <f>SUM(I6:I32)</f>
        <v>92</v>
      </c>
      <c r="J33" s="537">
        <f>SUM(J6:J32)</f>
        <v>43</v>
      </c>
      <c r="K33" s="537">
        <f>SUM(K6:K32)</f>
        <v>11</v>
      </c>
      <c r="L33" s="560"/>
      <c r="M33" s="537">
        <f>SUM(H33:K33)</f>
        <v>192</v>
      </c>
      <c r="O33" s="564"/>
      <c r="P33" s="564"/>
      <c r="Q33" s="564"/>
      <c r="R33" s="562"/>
      <c r="S33" s="562"/>
      <c r="T33" s="562"/>
      <c r="U33" s="562"/>
    </row>
    <row r="34" spans="1:21" ht="27.95" customHeight="1" x14ac:dyDescent="0.25">
      <c r="B34" s="520"/>
      <c r="C34" s="520"/>
      <c r="G34" s="571">
        <f>G33/D33</f>
        <v>0.30597014925373134</v>
      </c>
      <c r="H34" s="571">
        <f>H33/D33</f>
        <v>0.17164179104477612</v>
      </c>
      <c r="I34" s="571">
        <f>I33/D33</f>
        <v>0.34328358208955223</v>
      </c>
      <c r="J34" s="571">
        <f>J33/D33</f>
        <v>0.16044776119402984</v>
      </c>
      <c r="K34" s="571">
        <f>K33/D33</f>
        <v>4.1044776119402986E-2</v>
      </c>
      <c r="O34" s="564"/>
      <c r="P34" s="564"/>
      <c r="Q34" s="564"/>
      <c r="R34" s="562"/>
      <c r="S34" s="562"/>
      <c r="T34" s="562"/>
      <c r="U34" s="562"/>
    </row>
    <row r="35" spans="1:21" ht="59.25" customHeight="1" x14ac:dyDescent="0.25">
      <c r="B35" s="570" t="s">
        <v>869</v>
      </c>
      <c r="C35" s="569" t="s">
        <v>874</v>
      </c>
      <c r="O35" s="564"/>
      <c r="P35" s="564"/>
      <c r="Q35" s="560"/>
      <c r="R35" s="562"/>
      <c r="S35" s="562"/>
      <c r="T35" s="562"/>
      <c r="U35" s="562"/>
    </row>
    <row r="36" spans="1:21" ht="27.95" customHeight="1" x14ac:dyDescent="0.25">
      <c r="A36" s="527"/>
      <c r="B36" s="528"/>
      <c r="C36" s="525"/>
      <c r="D36" s="526"/>
      <c r="E36" s="526"/>
      <c r="F36" s="526"/>
      <c r="G36" s="573">
        <f>3/35</f>
        <v>8.5714285714285715E-2</v>
      </c>
      <c r="H36" s="572">
        <f>21/35</f>
        <v>0.6</v>
      </c>
      <c r="I36" s="573">
        <f>2/35</f>
        <v>5.7142857142857141E-2</v>
      </c>
      <c r="J36" s="573">
        <f>9/35</f>
        <v>0.25714285714285712</v>
      </c>
      <c r="K36" s="526"/>
      <c r="L36" s="526"/>
      <c r="M36" s="526"/>
      <c r="O36" s="562"/>
      <c r="P36" s="562"/>
      <c r="Q36" s="562"/>
      <c r="R36" s="562"/>
      <c r="S36" s="562"/>
      <c r="T36" s="562"/>
      <c r="U36" s="562"/>
    </row>
    <row r="37" spans="1:21" ht="27.95" customHeight="1" x14ac:dyDescent="0.25">
      <c r="B37" s="520"/>
      <c r="C37" s="520"/>
      <c r="N37" s="534"/>
      <c r="O37" s="564"/>
      <c r="P37" s="564"/>
      <c r="Q37" s="560"/>
      <c r="R37" s="562"/>
      <c r="S37" s="562"/>
      <c r="T37" s="562"/>
      <c r="U37" s="562"/>
    </row>
    <row r="38" spans="1:21" ht="33.75" customHeight="1" x14ac:dyDescent="0.25">
      <c r="B38" s="535"/>
      <c r="C38" s="531"/>
      <c r="D38" s="532"/>
      <c r="E38" s="532"/>
      <c r="F38" s="532"/>
      <c r="G38" s="532"/>
      <c r="H38" s="532"/>
      <c r="I38" s="532"/>
      <c r="J38" s="532"/>
      <c r="K38" s="532"/>
      <c r="L38" s="532"/>
      <c r="M38" s="532"/>
      <c r="N38" s="533"/>
      <c r="O38" s="564"/>
      <c r="P38" s="564"/>
      <c r="Q38" s="560"/>
      <c r="R38" s="562"/>
      <c r="S38" s="562"/>
      <c r="T38" s="562"/>
      <c r="U38" s="562"/>
    </row>
    <row r="39" spans="1:21" ht="40.5" customHeight="1" x14ac:dyDescent="0.25">
      <c r="B39" s="536"/>
      <c r="C39" s="536"/>
      <c r="D39" s="536"/>
      <c r="E39" s="536"/>
      <c r="F39" s="536"/>
      <c r="G39" s="536"/>
      <c r="H39" s="536"/>
      <c r="I39" s="536"/>
      <c r="J39" s="536"/>
      <c r="K39" s="536"/>
      <c r="L39" s="536"/>
      <c r="M39" s="536"/>
      <c r="N39" s="536"/>
      <c r="O39" s="562"/>
      <c r="P39" s="562"/>
      <c r="Q39" s="562"/>
      <c r="R39" s="562"/>
      <c r="S39" s="562"/>
      <c r="T39" s="562"/>
      <c r="U39" s="562"/>
    </row>
    <row r="40" spans="1:21" ht="27.95" customHeight="1" x14ac:dyDescent="0.25">
      <c r="B40" s="526"/>
      <c r="C40" s="526"/>
      <c r="D40" s="526"/>
      <c r="E40" s="526"/>
      <c r="F40" s="526"/>
      <c r="G40" s="526"/>
      <c r="H40" s="526"/>
      <c r="I40" s="526"/>
      <c r="J40" s="526"/>
      <c r="K40" s="526"/>
      <c r="L40" s="526"/>
      <c r="M40" s="526"/>
      <c r="N40" s="526"/>
      <c r="O40" s="526"/>
    </row>
  </sheetData>
  <mergeCells count="21">
    <mergeCell ref="E4:E5"/>
    <mergeCell ref="F4:F5"/>
    <mergeCell ref="G4:G5"/>
    <mergeCell ref="E2:M2"/>
    <mergeCell ref="E3:G3"/>
    <mergeCell ref="H3:M3"/>
    <mergeCell ref="M4:M5"/>
    <mergeCell ref="J4:K4"/>
    <mergeCell ref="H4:H5"/>
    <mergeCell ref="I4:I5"/>
    <mergeCell ref="L4:L5"/>
    <mergeCell ref="C4:C5"/>
    <mergeCell ref="B4:B5"/>
    <mergeCell ref="D4:D5"/>
    <mergeCell ref="B25:B28"/>
    <mergeCell ref="B31:B32"/>
    <mergeCell ref="B11:B12"/>
    <mergeCell ref="B13:B15"/>
    <mergeCell ref="B16:B22"/>
    <mergeCell ref="B23:B24"/>
    <mergeCell ref="B7:B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191"/>
  <sheetViews>
    <sheetView zoomScale="70" zoomScaleNormal="70" workbookViewId="0">
      <pane xSplit="11" ySplit="4" topLeftCell="L5" activePane="bottomRight" state="frozen"/>
      <selection pane="topRight" activeCell="L1" sqref="L1"/>
      <selection pane="bottomLeft" activeCell="A5" sqref="A5"/>
      <selection pane="bottomRight" activeCell="BJ7" sqref="BJ7"/>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58" width="11.42578125" style="1" hidden="1" customWidth="1" outlineLevel="1"/>
    <col min="59" max="59" width="0" style="1" hidden="1" customWidth="1" outlineLevel="1"/>
    <col min="60" max="60" width="11.42578125" style="1" collapsed="1"/>
    <col min="61" max="16384" width="11.42578125" style="1"/>
  </cols>
  <sheetData>
    <row r="1" spans="1:63" ht="15" customHeight="1" x14ac:dyDescent="0.25">
      <c r="A1" s="587" t="s">
        <v>0</v>
      </c>
      <c r="B1" s="587"/>
      <c r="C1" s="587"/>
      <c r="D1" s="587"/>
      <c r="E1" s="587"/>
      <c r="F1" s="587"/>
      <c r="G1" s="587"/>
      <c r="H1" s="587"/>
      <c r="I1" s="587"/>
      <c r="J1" s="584" t="s">
        <v>1</v>
      </c>
      <c r="K1" s="584"/>
      <c r="L1" s="584"/>
      <c r="M1" s="584"/>
      <c r="N1" s="584"/>
      <c r="O1" s="584"/>
      <c r="P1" s="584"/>
      <c r="Q1" s="584"/>
      <c r="R1" s="584"/>
      <c r="S1" s="584"/>
      <c r="T1" s="584"/>
      <c r="U1" s="584"/>
      <c r="V1" s="584"/>
      <c r="W1" s="584"/>
      <c r="X1" s="585" t="s">
        <v>876</v>
      </c>
      <c r="Y1" s="585"/>
      <c r="Z1" s="585"/>
      <c r="AA1" s="585"/>
      <c r="AB1" s="585"/>
      <c r="AC1" s="585"/>
      <c r="AD1" s="585"/>
      <c r="AE1" s="585"/>
      <c r="AF1" s="585"/>
      <c r="AG1" s="590" t="s">
        <v>716</v>
      </c>
      <c r="AH1" s="590"/>
      <c r="AI1" s="590"/>
      <c r="AJ1" s="590"/>
      <c r="AK1" s="590"/>
      <c r="AL1" s="590"/>
      <c r="AM1" s="590"/>
      <c r="AN1" s="590"/>
      <c r="AO1" s="456"/>
      <c r="AP1" s="594" t="s">
        <v>717</v>
      </c>
      <c r="AQ1" s="594"/>
      <c r="AR1" s="594"/>
      <c r="AS1" s="594"/>
      <c r="AT1" s="594"/>
      <c r="AU1" s="594"/>
      <c r="AV1" s="594"/>
      <c r="AW1" s="594"/>
      <c r="AX1" s="461"/>
      <c r="AY1" s="608" t="s">
        <v>718</v>
      </c>
      <c r="AZ1" s="608"/>
      <c r="BA1" s="608"/>
      <c r="BB1" s="608"/>
      <c r="BC1" s="608"/>
      <c r="BD1" s="608"/>
      <c r="BE1" s="608"/>
      <c r="BF1" s="608"/>
      <c r="BG1" s="641" t="s">
        <v>2</v>
      </c>
      <c r="BH1" s="641"/>
      <c r="BI1" s="641"/>
      <c r="BJ1" s="641"/>
      <c r="BK1" s="641"/>
    </row>
    <row r="2" spans="1:63" ht="15" customHeight="1" x14ac:dyDescent="0.25">
      <c r="A2" s="586" t="s">
        <v>3</v>
      </c>
      <c r="B2" s="586" t="s">
        <v>4</v>
      </c>
      <c r="C2" s="586" t="s">
        <v>5</v>
      </c>
      <c r="D2" s="586" t="s">
        <v>6</v>
      </c>
      <c r="E2" s="586" t="s">
        <v>7</v>
      </c>
      <c r="F2" s="586" t="s">
        <v>8</v>
      </c>
      <c r="G2" s="586" t="s">
        <v>9</v>
      </c>
      <c r="H2" s="586" t="s">
        <v>10</v>
      </c>
      <c r="I2" s="586" t="s">
        <v>11</v>
      </c>
      <c r="J2" s="589" t="s">
        <v>12</v>
      </c>
      <c r="K2" s="584" t="s">
        <v>13</v>
      </c>
      <c r="L2" s="584"/>
      <c r="M2" s="584"/>
      <c r="N2" s="589" t="s">
        <v>14</v>
      </c>
      <c r="O2" s="589" t="s">
        <v>15</v>
      </c>
      <c r="P2" s="589" t="s">
        <v>16</v>
      </c>
      <c r="Q2" s="589" t="s">
        <v>17</v>
      </c>
      <c r="R2" s="589" t="s">
        <v>18</v>
      </c>
      <c r="S2" s="589" t="s">
        <v>19</v>
      </c>
      <c r="T2" s="589" t="s">
        <v>20</v>
      </c>
      <c r="U2" s="589" t="s">
        <v>21</v>
      </c>
      <c r="V2" s="589" t="s">
        <v>22</v>
      </c>
      <c r="W2" s="589" t="s">
        <v>23</v>
      </c>
      <c r="X2" s="588" t="s">
        <v>77</v>
      </c>
      <c r="Y2" s="588" t="s">
        <v>24</v>
      </c>
      <c r="Z2" s="588" t="s">
        <v>25</v>
      </c>
      <c r="AA2" s="588" t="s">
        <v>26</v>
      </c>
      <c r="AB2" s="588" t="s">
        <v>73</v>
      </c>
      <c r="AC2" s="588" t="s">
        <v>27</v>
      </c>
      <c r="AD2" s="588" t="s">
        <v>28</v>
      </c>
      <c r="AE2" s="588" t="s">
        <v>29</v>
      </c>
      <c r="AF2" s="457"/>
      <c r="AG2" s="591" t="s">
        <v>30</v>
      </c>
      <c r="AH2" s="591" t="s">
        <v>31</v>
      </c>
      <c r="AI2" s="591" t="s">
        <v>32</v>
      </c>
      <c r="AJ2" s="591" t="s">
        <v>33</v>
      </c>
      <c r="AK2" s="591" t="s">
        <v>74</v>
      </c>
      <c r="AL2" s="591" t="s">
        <v>34</v>
      </c>
      <c r="AM2" s="591" t="s">
        <v>35</v>
      </c>
      <c r="AN2" s="591" t="s">
        <v>36</v>
      </c>
      <c r="AO2" s="458"/>
      <c r="AP2" s="595" t="s">
        <v>37</v>
      </c>
      <c r="AQ2" s="595" t="s">
        <v>38</v>
      </c>
      <c r="AR2" s="595" t="s">
        <v>39</v>
      </c>
      <c r="AS2" s="595" t="s">
        <v>40</v>
      </c>
      <c r="AT2" s="595" t="s">
        <v>75</v>
      </c>
      <c r="AU2" s="595" t="s">
        <v>41</v>
      </c>
      <c r="AV2" s="595" t="s">
        <v>42</v>
      </c>
      <c r="AW2" s="595" t="s">
        <v>43</v>
      </c>
      <c r="AX2" s="462"/>
      <c r="AY2" s="586" t="s">
        <v>37</v>
      </c>
      <c r="AZ2" s="586" t="s">
        <v>38</v>
      </c>
      <c r="BA2" s="586" t="s">
        <v>39</v>
      </c>
      <c r="BB2" s="586" t="s">
        <v>40</v>
      </c>
      <c r="BC2" s="586" t="s">
        <v>76</v>
      </c>
      <c r="BD2" s="586" t="s">
        <v>41</v>
      </c>
      <c r="BE2" s="586" t="s">
        <v>42</v>
      </c>
      <c r="BF2" s="586" t="s">
        <v>43</v>
      </c>
      <c r="BG2" s="593" t="s">
        <v>44</v>
      </c>
      <c r="BH2" s="593" t="s">
        <v>877</v>
      </c>
      <c r="BI2" s="593" t="s">
        <v>46</v>
      </c>
      <c r="BJ2" s="593" t="s">
        <v>47</v>
      </c>
      <c r="BK2" s="592" t="s">
        <v>48</v>
      </c>
    </row>
    <row r="3" spans="1:63" ht="66" customHeight="1" x14ac:dyDescent="0.25">
      <c r="A3" s="586"/>
      <c r="B3" s="586"/>
      <c r="C3" s="586"/>
      <c r="D3" s="586"/>
      <c r="E3" s="586"/>
      <c r="F3" s="586"/>
      <c r="G3" s="586"/>
      <c r="H3" s="586"/>
      <c r="I3" s="586"/>
      <c r="J3" s="589"/>
      <c r="K3" s="454" t="s">
        <v>49</v>
      </c>
      <c r="L3" s="454" t="s">
        <v>70</v>
      </c>
      <c r="M3" s="454" t="s">
        <v>71</v>
      </c>
      <c r="N3" s="589"/>
      <c r="O3" s="589"/>
      <c r="P3" s="589"/>
      <c r="Q3" s="589"/>
      <c r="R3" s="589"/>
      <c r="S3" s="589"/>
      <c r="T3" s="589"/>
      <c r="U3" s="589"/>
      <c r="V3" s="589"/>
      <c r="W3" s="589"/>
      <c r="X3" s="588"/>
      <c r="Y3" s="588"/>
      <c r="Z3" s="588"/>
      <c r="AA3" s="588"/>
      <c r="AB3" s="588"/>
      <c r="AC3" s="588"/>
      <c r="AD3" s="588"/>
      <c r="AE3" s="588"/>
      <c r="AF3" s="457" t="s">
        <v>44</v>
      </c>
      <c r="AG3" s="591"/>
      <c r="AH3" s="591"/>
      <c r="AI3" s="591"/>
      <c r="AJ3" s="591"/>
      <c r="AK3" s="591"/>
      <c r="AL3" s="591"/>
      <c r="AM3" s="591"/>
      <c r="AN3" s="591"/>
      <c r="AO3" s="458" t="s">
        <v>44</v>
      </c>
      <c r="AP3" s="595"/>
      <c r="AQ3" s="595"/>
      <c r="AR3" s="595"/>
      <c r="AS3" s="595"/>
      <c r="AT3" s="595"/>
      <c r="AU3" s="595"/>
      <c r="AV3" s="595"/>
      <c r="AW3" s="595"/>
      <c r="AX3" s="462" t="s">
        <v>44</v>
      </c>
      <c r="AY3" s="586"/>
      <c r="AZ3" s="586"/>
      <c r="BA3" s="586"/>
      <c r="BB3" s="586"/>
      <c r="BC3" s="586"/>
      <c r="BD3" s="586"/>
      <c r="BE3" s="586"/>
      <c r="BF3" s="586"/>
      <c r="BG3" s="593"/>
      <c r="BH3" s="593"/>
      <c r="BI3" s="593"/>
      <c r="BJ3" s="593"/>
      <c r="BK3" s="592"/>
    </row>
    <row r="4" spans="1:63" ht="117" customHeight="1" x14ac:dyDescent="0.25">
      <c r="A4" s="463" t="s">
        <v>50</v>
      </c>
      <c r="B4" s="463" t="s">
        <v>51</v>
      </c>
      <c r="C4" s="463" t="s">
        <v>52</v>
      </c>
      <c r="D4" s="463" t="s">
        <v>53</v>
      </c>
      <c r="E4" s="463" t="s">
        <v>54</v>
      </c>
      <c r="F4" s="463" t="s">
        <v>51</v>
      </c>
      <c r="G4" s="463" t="s">
        <v>55</v>
      </c>
      <c r="H4" s="463" t="s">
        <v>52</v>
      </c>
      <c r="I4" s="46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460" t="s">
        <v>51</v>
      </c>
      <c r="AQ4" s="460" t="s">
        <v>64</v>
      </c>
      <c r="AR4" s="460" t="s">
        <v>65</v>
      </c>
      <c r="AS4" s="460" t="s">
        <v>66</v>
      </c>
      <c r="AT4" s="460" t="s">
        <v>66</v>
      </c>
      <c r="AU4" s="460" t="s">
        <v>60</v>
      </c>
      <c r="AV4" s="460" t="s">
        <v>67</v>
      </c>
      <c r="AW4" s="460" t="s">
        <v>52</v>
      </c>
      <c r="AX4" s="460"/>
      <c r="AY4" s="463" t="s">
        <v>51</v>
      </c>
      <c r="AZ4" s="463" t="s">
        <v>64</v>
      </c>
      <c r="BA4" s="463" t="s">
        <v>65</v>
      </c>
      <c r="BB4" s="463" t="s">
        <v>66</v>
      </c>
      <c r="BC4" s="463" t="s">
        <v>66</v>
      </c>
      <c r="BD4" s="463" t="s">
        <v>60</v>
      </c>
      <c r="BE4" s="463" t="s">
        <v>67</v>
      </c>
      <c r="BF4" s="463" t="s">
        <v>52</v>
      </c>
      <c r="BG4" s="459" t="s">
        <v>68</v>
      </c>
      <c r="BH4" s="459"/>
      <c r="BI4" s="546" t="s">
        <v>68</v>
      </c>
      <c r="BJ4" s="459"/>
      <c r="BK4" s="592"/>
    </row>
    <row r="5" spans="1:63" ht="35.1" customHeight="1" x14ac:dyDescent="0.25">
      <c r="A5" s="42"/>
      <c r="B5" s="43"/>
      <c r="C5" s="495" t="s">
        <v>154</v>
      </c>
      <c r="D5" s="42"/>
      <c r="E5" s="598" t="s">
        <v>153</v>
      </c>
      <c r="F5" s="43"/>
      <c r="G5" s="42">
        <v>1</v>
      </c>
      <c r="H5" s="475" t="s">
        <v>733</v>
      </c>
      <c r="I5" s="44" t="s">
        <v>78</v>
      </c>
      <c r="J5" s="45" t="s">
        <v>95</v>
      </c>
      <c r="K5" s="45" t="s">
        <v>110</v>
      </c>
      <c r="L5" s="46" t="s">
        <v>126</v>
      </c>
      <c r="M5" s="47">
        <v>1</v>
      </c>
      <c r="N5" s="495" t="s">
        <v>69</v>
      </c>
      <c r="O5" s="495" t="str">
        <f>IF(H5="","",VLOOKUP(H5,'[1]Procedimientos Publicar'!$C$6:$E$85,3,FALSE))</f>
        <v>SECRETARIA GENERAL</v>
      </c>
      <c r="P5" s="495" t="s">
        <v>72</v>
      </c>
      <c r="Q5" s="495"/>
      <c r="R5" s="42"/>
      <c r="S5" s="495"/>
      <c r="T5" s="48">
        <v>1</v>
      </c>
      <c r="U5" s="49"/>
      <c r="V5" s="50">
        <v>43480</v>
      </c>
      <c r="W5" s="468">
        <v>43951</v>
      </c>
      <c r="X5" s="43">
        <v>43830</v>
      </c>
      <c r="Y5" s="54" t="s">
        <v>141</v>
      </c>
      <c r="Z5" s="495">
        <v>0.7</v>
      </c>
      <c r="AA5" s="51">
        <f t="shared" ref="AA5:AA21" si="0">(IF(Z5="","",IF(OR($M5=0,$M5="",$X5=""),"",Z5/$M5)))</f>
        <v>0.7</v>
      </c>
      <c r="AB5" s="48">
        <f>(IF(OR($T5="",AA5=""),"",IF(OR($T5=0,AA5=0),0,IF((AA5*100%)/$T5&gt;100%,100%,(AA5*100%)/$T5))))</f>
        <v>0.7</v>
      </c>
      <c r="AC5" s="8" t="str">
        <f>IF(Z5="","",IF(AB5&lt;100%, IF(AB5&lt;25%, "ALERTA","EN TERMINO"), IF(AB5=100%, "OK", "EN TERMINO")))</f>
        <v>EN TERMINO</v>
      </c>
      <c r="AD5" s="68" t="s">
        <v>743</v>
      </c>
      <c r="AE5" s="14"/>
      <c r="AF5" s="13" t="str">
        <f t="shared" ref="AF5:AF21" si="1">IF(AB5=100%,IF(AB5&gt;25%,"CUMPLIDA","PENDIENTE"),IF(AB5&lt;25%,"INCUMPLIDA","PENDIENTE"))</f>
        <v>PENDIENTE</v>
      </c>
      <c r="AG5" s="5"/>
      <c r="AH5" s="14"/>
      <c r="AI5" s="14"/>
      <c r="AJ5" s="7" t="str">
        <f>IF(AI5="","",IF(OR($M5=0,$M5="",AG5=""),"",AI5/$M5))</f>
        <v/>
      </c>
      <c r="AK5" s="6" t="str">
        <f>(IF(OR($T5="",AJ5=""),"",IF(OR($T5=0,AJ5=0),0,IF((AJ5*100%)/$T5&gt;100%,100%,(AJ5*100%)/$T5))))</f>
        <v/>
      </c>
      <c r="AL5" s="8" t="str">
        <f>IF(AI5="","",IF(AK5&lt;100%, IF(AK5&lt;50%, "ALERTA","EN TERMINO"), IF(AK5=100%, "OK", "EN TERMINO")))</f>
        <v/>
      </c>
      <c r="AM5" s="14"/>
      <c r="AN5" s="14"/>
      <c r="AO5" s="14"/>
      <c r="AP5" s="9"/>
      <c r="AQ5" s="9"/>
      <c r="AR5" s="14"/>
      <c r="AS5" s="10" t="str">
        <f>(IF(AR5="","",IF(OR($M5=0,$M5="",AP5=""),"",AR5/$M5)))</f>
        <v/>
      </c>
      <c r="AT5" s="11" t="str">
        <f>(IF(OR($T5="",AS5=""),"",IF(OR($T5=0,AS5=0),0,IF((AS5*100%)/$T5&gt;100%,100%,(AS5*100%)/$T5))))</f>
        <v/>
      </c>
      <c r="AU5" s="8" t="str">
        <f>IF(AR5="","",IF(AT5&lt;100%, IF(AT5&lt;75%, "ALERTA","EN TERMINO"), IF(AT5=100%, "OK", "EN TERMINO")))</f>
        <v/>
      </c>
      <c r="AV5" s="14"/>
      <c r="AW5" s="14"/>
      <c r="AX5" s="14"/>
      <c r="AY5" s="9"/>
      <c r="AZ5" s="14"/>
      <c r="BA5" s="14"/>
      <c r="BB5" s="7" t="str">
        <f>(IF(BA5="","",IF(OR($M5=0,$M5="",AY5=""),"",BA5/$M5)))</f>
        <v/>
      </c>
      <c r="BC5" s="12" t="str">
        <f>(IF(OR($T5="",BB5=""),"",IF(OR($T5=0,BB5=0),0,IF((BB5*100%)/$T5&gt;100%,100%,(BB5*100%)/$T5))))</f>
        <v/>
      </c>
      <c r="BD5" s="8" t="str">
        <f>IF(BA5="","",IF(BC5&lt;100%, IF(BC5&lt;100%, "ALERTA","EN TERMINO"), IF(BC5=100%, "OK", "EN TERMINO")))</f>
        <v/>
      </c>
      <c r="BE5" s="14"/>
      <c r="BF5" s="14"/>
      <c r="BG5" s="13" t="str">
        <f t="shared" ref="BG5:BG21" si="2">IF(AB5=100%,"CUMPLIDA","INCUMPLIDA")</f>
        <v>INCUMPLIDA</v>
      </c>
      <c r="BH5" s="499"/>
      <c r="BI5" s="499" t="str">
        <f>IF(AF5="CUMPLIDA","CERRADO","ABIERTO")</f>
        <v>ABIERTO</v>
      </c>
      <c r="BJ5" s="14"/>
    </row>
    <row r="6" spans="1:63" ht="35.1" customHeight="1" x14ac:dyDescent="0.2">
      <c r="A6" s="42"/>
      <c r="B6" s="42"/>
      <c r="C6" s="495" t="s">
        <v>154</v>
      </c>
      <c r="D6" s="42"/>
      <c r="E6" s="598"/>
      <c r="F6" s="42"/>
      <c r="G6" s="42">
        <v>2</v>
      </c>
      <c r="H6" s="475" t="s">
        <v>733</v>
      </c>
      <c r="I6" s="52" t="s">
        <v>79</v>
      </c>
      <c r="J6" s="45"/>
      <c r="K6" s="45" t="s">
        <v>111</v>
      </c>
      <c r="L6" s="46" t="s">
        <v>126</v>
      </c>
      <c r="M6" s="47">
        <v>1</v>
      </c>
      <c r="N6" s="495" t="s">
        <v>69</v>
      </c>
      <c r="O6" s="495" t="str">
        <f>IF(H6="","",VLOOKUP(H6,'[1]Procedimientos Publicar'!$C$6:$E$85,3,FALSE))</f>
        <v>SECRETARIA GENERAL</v>
      </c>
      <c r="P6" s="495" t="s">
        <v>72</v>
      </c>
      <c r="Q6" s="42"/>
      <c r="R6" s="42"/>
      <c r="S6" s="42"/>
      <c r="T6" s="48">
        <v>1</v>
      </c>
      <c r="U6" s="42"/>
      <c r="V6" s="50">
        <v>43480</v>
      </c>
      <c r="W6" s="468">
        <v>43951</v>
      </c>
      <c r="X6" s="43">
        <v>43830</v>
      </c>
      <c r="Y6" s="56" t="s">
        <v>141</v>
      </c>
      <c r="Z6" s="42">
        <v>0.7</v>
      </c>
      <c r="AA6" s="51">
        <f t="shared" si="0"/>
        <v>0.7</v>
      </c>
      <c r="AB6" s="48">
        <f>(IF(OR($T6="",AA6=""),"",IF(OR($T6=0,AA6=0),0,IF((AA6*100%)/$T6&gt;100%,100%,(AA6*100%)/$T6))))</f>
        <v>0.7</v>
      </c>
      <c r="AC6" s="8" t="str">
        <f>IF(Z6="","",IF(AB6&lt;100%, IF(AB6&lt;25%, "ALERTA","EN TERMINO"), IF(AB6=100%, "OK", "EN TERMINO")))</f>
        <v>EN TERMINO</v>
      </c>
      <c r="AD6" s="68" t="s">
        <v>743</v>
      </c>
      <c r="AE6" s="14"/>
      <c r="AF6" s="13" t="str">
        <f t="shared" si="1"/>
        <v>PENDIENTE</v>
      </c>
      <c r="AG6" s="5"/>
      <c r="AJ6" s="7" t="str">
        <f>IF(AI6="","",IF(OR($M6=0,$M6="",AG6=""),"",AI6/$M6))</f>
        <v/>
      </c>
      <c r="AK6" s="6" t="str">
        <f>(IF(OR($T6="",AJ6=""),"",IF(OR($T6=0,AJ6=0),0,IF((AJ6*100%)/$T6&gt;100%,100%,(AJ6*100%)/$T6))))</f>
        <v/>
      </c>
      <c r="AL6" s="8" t="str">
        <f>IF(AI6="","",IF(AK6&lt;100%, IF(AK6&lt;50%, "ALERTA","EN TERMINO"), IF(AK6=100%, "OK", "EN TERMINO")))</f>
        <v/>
      </c>
      <c r="AP6" s="9"/>
      <c r="AS6" s="10" t="str">
        <f>(IF(AR6="","",IF(OR($M6=0,$M6="",AP6=""),"",AR6/$M6)))</f>
        <v/>
      </c>
      <c r="AT6" s="11" t="str">
        <f>(IF(OR($T6="",AS6=""),"",IF(OR($T6=0,AS6=0),0,IF((AS6*100%)/$T6&gt;100%,100%,(AS6*100%)/$T6))))</f>
        <v/>
      </c>
      <c r="AU6" s="8" t="str">
        <f>IF(AR6="","",IF(AT6&lt;100%, IF(AT6&lt;75%, "ALERTA","EN TERMINO"), IF(AT6=100%, "OK", "EN TERMINO")))</f>
        <v/>
      </c>
      <c r="AY6" s="9"/>
      <c r="BB6" s="7" t="str">
        <f>(IF(BA6="","",IF(OR($M6=0,$M6="",AY6=""),"",BA6/$M6)))</f>
        <v/>
      </c>
      <c r="BC6" s="12" t="str">
        <f>(IF(OR($T6="",BB6=""),"",IF(OR($T6=0,BB6=0),0,IF((BB6*100%)/$T6&gt;100%,100%,(BB6*100%)/$T6))))</f>
        <v/>
      </c>
      <c r="BD6" s="8" t="str">
        <f>IF(BA6="","",IF(BC6&lt;100%, IF(BC6&lt;100%, "ALERTA","EN TERMINO"), IF(BC6=100%, "OK", "EN TERMINO")))</f>
        <v/>
      </c>
      <c r="BG6" s="13" t="str">
        <f t="shared" si="2"/>
        <v>INCUMPLIDA</v>
      </c>
      <c r="BI6" s="547" t="str">
        <f t="shared" ref="BI6:BI21" si="3">IF(AF6="CUMPLIDA","CERRADO","ABIERTO")</f>
        <v>ABIERTO</v>
      </c>
    </row>
    <row r="7" spans="1:63" ht="35.1" customHeight="1" x14ac:dyDescent="0.2">
      <c r="A7" s="42"/>
      <c r="B7" s="42"/>
      <c r="C7" s="495" t="s">
        <v>154</v>
      </c>
      <c r="D7" s="42"/>
      <c r="E7" s="598"/>
      <c r="F7" s="42"/>
      <c r="G7" s="42">
        <v>3</v>
      </c>
      <c r="H7" s="475" t="s">
        <v>733</v>
      </c>
      <c r="I7" s="44" t="s">
        <v>80</v>
      </c>
      <c r="J7" s="45" t="s">
        <v>96</v>
      </c>
      <c r="K7" s="45" t="s">
        <v>112</v>
      </c>
      <c r="L7" s="45" t="s">
        <v>127</v>
      </c>
      <c r="M7" s="53">
        <v>1</v>
      </c>
      <c r="N7" s="495" t="s">
        <v>69</v>
      </c>
      <c r="O7" s="495" t="str">
        <f>IF(H7="","",VLOOKUP(H7,'[1]Procedimientos Publicar'!$C$6:$E$85,3,FALSE))</f>
        <v>SECRETARIA GENERAL</v>
      </c>
      <c r="P7" s="495" t="s">
        <v>72</v>
      </c>
      <c r="Q7" s="42"/>
      <c r="R7" s="42"/>
      <c r="S7" s="42"/>
      <c r="T7" s="48">
        <v>1</v>
      </c>
      <c r="U7" s="42"/>
      <c r="V7" s="50">
        <v>43480</v>
      </c>
      <c r="W7" s="468">
        <v>43951</v>
      </c>
      <c r="X7" s="43">
        <v>43830</v>
      </c>
      <c r="Y7" s="56" t="s">
        <v>142</v>
      </c>
      <c r="Z7" s="42">
        <v>0.5</v>
      </c>
      <c r="AA7" s="51">
        <f t="shared" si="0"/>
        <v>0.5</v>
      </c>
      <c r="AB7" s="48">
        <f>(IF(OR($T7="",AA7=""),"",IF(OR($T7=0,AA7=0),0,IF((AA7*100%)/$T7&gt;100%,100%,(AA7*100%)/$T7))))</f>
        <v>0.5</v>
      </c>
      <c r="AC7" s="8" t="str">
        <f>IF(Z7="","",IF(AB7&lt;100%, IF(AB7&lt;25%, "ALERTA","EN TERMINO"), IF(AB7=100%, "OK", "EN TERMINO")))</f>
        <v>EN TERMINO</v>
      </c>
      <c r="AD7" s="68" t="s">
        <v>743</v>
      </c>
      <c r="AE7" s="14"/>
      <c r="AF7" s="13" t="str">
        <f t="shared" si="1"/>
        <v>PENDIENTE</v>
      </c>
      <c r="BG7" s="13" t="str">
        <f t="shared" si="2"/>
        <v>INCUMPLIDA</v>
      </c>
      <c r="BI7" s="547" t="str">
        <f t="shared" si="3"/>
        <v>ABIERTO</v>
      </c>
    </row>
    <row r="8" spans="1:63" ht="35.1" customHeight="1" x14ac:dyDescent="0.2">
      <c r="A8" s="42"/>
      <c r="B8" s="42"/>
      <c r="C8" s="495" t="s">
        <v>154</v>
      </c>
      <c r="D8" s="42"/>
      <c r="E8" s="598"/>
      <c r="F8" s="42"/>
      <c r="G8" s="42">
        <v>4</v>
      </c>
      <c r="H8" s="475" t="s">
        <v>733</v>
      </c>
      <c r="I8" s="44" t="s">
        <v>81</v>
      </c>
      <c r="J8" s="45" t="s">
        <v>97</v>
      </c>
      <c r="K8" s="45" t="s">
        <v>113</v>
      </c>
      <c r="L8" s="45" t="s">
        <v>128</v>
      </c>
      <c r="M8" s="53">
        <v>1</v>
      </c>
      <c r="N8" s="495" t="s">
        <v>69</v>
      </c>
      <c r="O8" s="495" t="str">
        <f>IF(H8="","",VLOOKUP(H8,'[1]Procedimientos Publicar'!$C$6:$E$85,3,FALSE))</f>
        <v>SECRETARIA GENERAL</v>
      </c>
      <c r="P8" s="495" t="s">
        <v>72</v>
      </c>
      <c r="Q8" s="42"/>
      <c r="R8" s="42"/>
      <c r="S8" s="42"/>
      <c r="T8" s="48">
        <v>1</v>
      </c>
      <c r="U8" s="42"/>
      <c r="V8" s="50">
        <v>43480</v>
      </c>
      <c r="W8" s="50">
        <v>43661</v>
      </c>
      <c r="X8" s="43">
        <v>43830</v>
      </c>
      <c r="Y8" s="56" t="s">
        <v>143</v>
      </c>
      <c r="Z8" s="42">
        <v>1</v>
      </c>
      <c r="AA8" s="51">
        <f t="shared" si="0"/>
        <v>1</v>
      </c>
      <c r="AB8" s="48">
        <f t="shared" ref="AB8:AB21" si="4">(IF(OR($T8="",AA8=""),"",IF(OR($T8=0,AA8=0),0,IF((AA8*100%)/$T8&gt;100%,100%,(AA8*100%)/$T8))))</f>
        <v>1</v>
      </c>
      <c r="AC8" s="8" t="str">
        <f t="shared" ref="AC8:AC21" si="5">IF(Z8="","",IF(AB8&lt;100%, IF(AB8&lt;25%, "ALERTA","EN TERMINO"), IF(AB8=100%, "OK", "EN TERMINO")))</f>
        <v>OK</v>
      </c>
      <c r="AD8" s="69" t="s">
        <v>245</v>
      </c>
      <c r="AE8" s="14"/>
      <c r="AF8" s="13" t="str">
        <f t="shared" si="1"/>
        <v>CUMPLIDA</v>
      </c>
      <c r="BG8" s="13" t="str">
        <f t="shared" si="2"/>
        <v>CUMPLIDA</v>
      </c>
      <c r="BI8" s="547" t="str">
        <f t="shared" si="3"/>
        <v>CERRADO</v>
      </c>
    </row>
    <row r="9" spans="1:63" ht="35.1" customHeight="1" x14ac:dyDescent="0.25">
      <c r="A9" s="42"/>
      <c r="B9" s="42"/>
      <c r="C9" s="495" t="s">
        <v>154</v>
      </c>
      <c r="D9" s="42"/>
      <c r="E9" s="598"/>
      <c r="F9" s="42"/>
      <c r="G9" s="42">
        <v>5</v>
      </c>
      <c r="H9" s="475" t="s">
        <v>733</v>
      </c>
      <c r="I9" s="44" t="s">
        <v>82</v>
      </c>
      <c r="J9" s="45" t="s">
        <v>98</v>
      </c>
      <c r="K9" s="45" t="s">
        <v>114</v>
      </c>
      <c r="L9" s="45" t="s">
        <v>129</v>
      </c>
      <c r="M9" s="53">
        <v>1</v>
      </c>
      <c r="N9" s="495" t="s">
        <v>69</v>
      </c>
      <c r="O9" s="495" t="str">
        <f>IF(H9="","",VLOOKUP(H9,'[1]Procedimientos Publicar'!$C$6:$E$85,3,FALSE))</f>
        <v>SECRETARIA GENERAL</v>
      </c>
      <c r="P9" s="495" t="s">
        <v>72</v>
      </c>
      <c r="Q9" s="42"/>
      <c r="R9" s="42"/>
      <c r="S9" s="42"/>
      <c r="T9" s="48">
        <v>1</v>
      </c>
      <c r="U9" s="42"/>
      <c r="V9" s="50">
        <v>43480</v>
      </c>
      <c r="W9" s="50">
        <v>43661</v>
      </c>
      <c r="X9" s="43">
        <v>43830</v>
      </c>
      <c r="Y9" s="54" t="s">
        <v>144</v>
      </c>
      <c r="Z9" s="42">
        <v>1</v>
      </c>
      <c r="AA9" s="51">
        <f t="shared" si="0"/>
        <v>1</v>
      </c>
      <c r="AB9" s="48">
        <f t="shared" si="4"/>
        <v>1</v>
      </c>
      <c r="AC9" s="8" t="str">
        <f t="shared" si="5"/>
        <v>OK</v>
      </c>
      <c r="AD9" s="69" t="s">
        <v>245</v>
      </c>
      <c r="AF9" s="13" t="str">
        <f t="shared" si="1"/>
        <v>CUMPLIDA</v>
      </c>
      <c r="BG9" s="13" t="str">
        <f t="shared" si="2"/>
        <v>CUMPLIDA</v>
      </c>
      <c r="BI9" s="547" t="str">
        <f t="shared" si="3"/>
        <v>CERRADO</v>
      </c>
    </row>
    <row r="10" spans="1:63" ht="35.1" customHeight="1" x14ac:dyDescent="0.2">
      <c r="A10" s="42"/>
      <c r="B10" s="42"/>
      <c r="C10" s="495" t="s">
        <v>154</v>
      </c>
      <c r="D10" s="42"/>
      <c r="E10" s="598"/>
      <c r="F10" s="42"/>
      <c r="G10" s="42">
        <v>6</v>
      </c>
      <c r="H10" s="475" t="s">
        <v>733</v>
      </c>
      <c r="I10" s="44" t="s">
        <v>83</v>
      </c>
      <c r="J10" s="45" t="s">
        <v>99</v>
      </c>
      <c r="K10" s="45" t="s">
        <v>115</v>
      </c>
      <c r="L10" s="45" t="s">
        <v>130</v>
      </c>
      <c r="M10" s="53">
        <v>1</v>
      </c>
      <c r="N10" s="495" t="s">
        <v>69</v>
      </c>
      <c r="O10" s="495" t="str">
        <f>IF(H10="","",VLOOKUP(H10,'[1]Procedimientos Publicar'!$C$6:$E$85,3,FALSE))</f>
        <v>SECRETARIA GENERAL</v>
      </c>
      <c r="P10" s="495" t="s">
        <v>72</v>
      </c>
      <c r="Q10" s="42"/>
      <c r="R10" s="42"/>
      <c r="S10" s="42"/>
      <c r="T10" s="48">
        <v>1</v>
      </c>
      <c r="U10" s="42"/>
      <c r="V10" s="50">
        <v>43480</v>
      </c>
      <c r="W10" s="468">
        <v>43951</v>
      </c>
      <c r="X10" s="43">
        <v>43830</v>
      </c>
      <c r="Y10" s="56" t="s">
        <v>141</v>
      </c>
      <c r="Z10" s="42">
        <v>0.7</v>
      </c>
      <c r="AA10" s="51">
        <f t="shared" si="0"/>
        <v>0.7</v>
      </c>
      <c r="AB10" s="48">
        <f t="shared" si="4"/>
        <v>0.7</v>
      </c>
      <c r="AC10" s="8" t="str">
        <f t="shared" si="5"/>
        <v>EN TERMINO</v>
      </c>
      <c r="AD10" s="68" t="s">
        <v>244</v>
      </c>
      <c r="AF10" s="13" t="str">
        <f t="shared" si="1"/>
        <v>PENDIENTE</v>
      </c>
      <c r="BG10" s="13" t="str">
        <f t="shared" si="2"/>
        <v>INCUMPLIDA</v>
      </c>
      <c r="BI10" s="547" t="str">
        <f t="shared" si="3"/>
        <v>ABIERTO</v>
      </c>
    </row>
    <row r="11" spans="1:63" ht="35.1" customHeight="1" x14ac:dyDescent="0.2">
      <c r="A11" s="42"/>
      <c r="B11" s="42"/>
      <c r="C11" s="495" t="s">
        <v>154</v>
      </c>
      <c r="D11" s="42"/>
      <c r="E11" s="598"/>
      <c r="F11" s="42"/>
      <c r="G11" s="42">
        <v>7</v>
      </c>
      <c r="H11" s="475" t="s">
        <v>733</v>
      </c>
      <c r="I11" s="44" t="s">
        <v>84</v>
      </c>
      <c r="J11" s="45" t="s">
        <v>100</v>
      </c>
      <c r="K11" s="45" t="s">
        <v>116</v>
      </c>
      <c r="L11" s="45" t="s">
        <v>131</v>
      </c>
      <c r="M11" s="53">
        <v>1</v>
      </c>
      <c r="N11" s="495" t="s">
        <v>69</v>
      </c>
      <c r="O11" s="495" t="str">
        <f>IF(H11="","",VLOOKUP(H11,'[1]Procedimientos Publicar'!$C$6:$E$85,3,FALSE))</f>
        <v>SECRETARIA GENERAL</v>
      </c>
      <c r="P11" s="495" t="s">
        <v>72</v>
      </c>
      <c r="Q11" s="42"/>
      <c r="R11" s="42"/>
      <c r="S11" s="42"/>
      <c r="T11" s="48">
        <v>1</v>
      </c>
      <c r="U11" s="42"/>
      <c r="V11" s="50">
        <v>43480</v>
      </c>
      <c r="W11" s="50">
        <v>43661</v>
      </c>
      <c r="X11" s="43">
        <v>43830</v>
      </c>
      <c r="Y11" s="56" t="s">
        <v>145</v>
      </c>
      <c r="Z11" s="42">
        <v>1</v>
      </c>
      <c r="AA11" s="51">
        <f t="shared" si="0"/>
        <v>1</v>
      </c>
      <c r="AB11" s="48">
        <f t="shared" si="4"/>
        <v>1</v>
      </c>
      <c r="AC11" s="8" t="str">
        <f t="shared" si="5"/>
        <v>OK</v>
      </c>
      <c r="AD11" s="69" t="s">
        <v>245</v>
      </c>
      <c r="AF11" s="13" t="str">
        <f t="shared" si="1"/>
        <v>CUMPLIDA</v>
      </c>
      <c r="BG11" s="13" t="str">
        <f t="shared" si="2"/>
        <v>CUMPLIDA</v>
      </c>
      <c r="BI11" s="547" t="str">
        <f t="shared" si="3"/>
        <v>CERRADO</v>
      </c>
    </row>
    <row r="12" spans="1:63" ht="35.1" customHeight="1" x14ac:dyDescent="0.2">
      <c r="A12" s="42"/>
      <c r="B12" s="42"/>
      <c r="C12" s="495" t="s">
        <v>154</v>
      </c>
      <c r="D12" s="42"/>
      <c r="E12" s="598"/>
      <c r="F12" s="42"/>
      <c r="G12" s="42">
        <v>8</v>
      </c>
      <c r="H12" s="475" t="s">
        <v>733</v>
      </c>
      <c r="I12" s="44" t="s">
        <v>85</v>
      </c>
      <c r="J12" s="45" t="s">
        <v>101</v>
      </c>
      <c r="K12" s="45" t="s">
        <v>117</v>
      </c>
      <c r="L12" s="45" t="s">
        <v>132</v>
      </c>
      <c r="M12" s="53">
        <v>1</v>
      </c>
      <c r="N12" s="495" t="s">
        <v>69</v>
      </c>
      <c r="O12" s="495" t="str">
        <f>IF(H12="","",VLOOKUP(H12,'[1]Procedimientos Publicar'!$C$6:$E$85,3,FALSE))</f>
        <v>SECRETARIA GENERAL</v>
      </c>
      <c r="P12" s="495" t="s">
        <v>72</v>
      </c>
      <c r="Q12" s="42"/>
      <c r="R12" s="42"/>
      <c r="S12" s="42"/>
      <c r="T12" s="48">
        <v>1</v>
      </c>
      <c r="U12" s="42"/>
      <c r="V12" s="50">
        <v>43480</v>
      </c>
      <c r="W12" s="50">
        <v>43661</v>
      </c>
      <c r="X12" s="43">
        <v>43830</v>
      </c>
      <c r="Y12" s="56" t="s">
        <v>142</v>
      </c>
      <c r="Z12" s="42">
        <v>0.5</v>
      </c>
      <c r="AA12" s="51">
        <f t="shared" si="0"/>
        <v>0.5</v>
      </c>
      <c r="AB12" s="48">
        <f t="shared" si="4"/>
        <v>0.5</v>
      </c>
      <c r="AC12" s="8" t="str">
        <f t="shared" si="5"/>
        <v>EN TERMINO</v>
      </c>
      <c r="AD12" s="68" t="s">
        <v>246</v>
      </c>
      <c r="AF12" s="13" t="str">
        <f t="shared" si="1"/>
        <v>PENDIENTE</v>
      </c>
      <c r="BG12" s="13" t="str">
        <f t="shared" si="2"/>
        <v>INCUMPLIDA</v>
      </c>
      <c r="BI12" s="547" t="str">
        <f t="shared" si="3"/>
        <v>ABIERTO</v>
      </c>
    </row>
    <row r="13" spans="1:63" ht="35.1" customHeight="1" x14ac:dyDescent="0.25">
      <c r="A13" s="42"/>
      <c r="B13" s="42"/>
      <c r="C13" s="495" t="s">
        <v>154</v>
      </c>
      <c r="D13" s="42"/>
      <c r="E13" s="598"/>
      <c r="F13" s="42"/>
      <c r="G13" s="42">
        <v>9</v>
      </c>
      <c r="H13" s="475" t="s">
        <v>733</v>
      </c>
      <c r="I13" s="54" t="s">
        <v>86</v>
      </c>
      <c r="J13" s="45" t="s">
        <v>102</v>
      </c>
      <c r="K13" s="45" t="s">
        <v>118</v>
      </c>
      <c r="L13" s="45" t="s">
        <v>133</v>
      </c>
      <c r="M13" s="53">
        <v>1</v>
      </c>
      <c r="N13" s="495" t="s">
        <v>69</v>
      </c>
      <c r="O13" s="495" t="str">
        <f>IF(H13="","",VLOOKUP(H13,'[1]Procedimientos Publicar'!$C$6:$E$85,3,FALSE))</f>
        <v>SECRETARIA GENERAL</v>
      </c>
      <c r="P13" s="495" t="s">
        <v>72</v>
      </c>
      <c r="Q13" s="42"/>
      <c r="R13" s="42"/>
      <c r="S13" s="42"/>
      <c r="T13" s="48">
        <v>1</v>
      </c>
      <c r="U13" s="42"/>
      <c r="V13" s="50">
        <v>43480</v>
      </c>
      <c r="W13" s="468">
        <v>43951</v>
      </c>
      <c r="X13" s="43">
        <v>43830</v>
      </c>
      <c r="Y13" s="54" t="s">
        <v>146</v>
      </c>
      <c r="Z13" s="42">
        <v>0</v>
      </c>
      <c r="AA13" s="51">
        <f t="shared" si="0"/>
        <v>0</v>
      </c>
      <c r="AB13" s="48">
        <f t="shared" si="4"/>
        <v>0</v>
      </c>
      <c r="AC13" s="8" t="str">
        <f t="shared" si="5"/>
        <v>ALERTA</v>
      </c>
      <c r="AD13" s="70" t="s">
        <v>247</v>
      </c>
      <c r="AF13" s="13" t="str">
        <f t="shared" si="1"/>
        <v>INCUMPLIDA</v>
      </c>
      <c r="BG13" s="13" t="str">
        <f t="shared" si="2"/>
        <v>INCUMPLIDA</v>
      </c>
      <c r="BI13" s="547" t="str">
        <f t="shared" si="3"/>
        <v>ABIERTO</v>
      </c>
    </row>
    <row r="14" spans="1:63" ht="35.1" customHeight="1" x14ac:dyDescent="0.2">
      <c r="A14" s="42"/>
      <c r="B14" s="42"/>
      <c r="C14" s="495" t="s">
        <v>154</v>
      </c>
      <c r="D14" s="42"/>
      <c r="E14" s="598"/>
      <c r="F14" s="42"/>
      <c r="G14" s="42">
        <v>10</v>
      </c>
      <c r="H14" s="475" t="s">
        <v>733</v>
      </c>
      <c r="I14" s="44" t="s">
        <v>87</v>
      </c>
      <c r="J14" s="45" t="s">
        <v>102</v>
      </c>
      <c r="K14" s="45" t="s">
        <v>118</v>
      </c>
      <c r="L14" s="45" t="s">
        <v>133</v>
      </c>
      <c r="M14" s="53">
        <v>1</v>
      </c>
      <c r="N14" s="495" t="s">
        <v>69</v>
      </c>
      <c r="O14" s="495" t="str">
        <f>IF(H14="","",VLOOKUP(H14,'[1]Procedimientos Publicar'!$C$6:$E$85,3,FALSE))</f>
        <v>SECRETARIA GENERAL</v>
      </c>
      <c r="P14" s="495" t="s">
        <v>72</v>
      </c>
      <c r="Q14" s="42"/>
      <c r="R14" s="42"/>
      <c r="S14" s="42"/>
      <c r="T14" s="48">
        <v>1</v>
      </c>
      <c r="U14" s="42"/>
      <c r="V14" s="50">
        <v>43480</v>
      </c>
      <c r="W14" s="468">
        <v>43951</v>
      </c>
      <c r="X14" s="43">
        <v>43830</v>
      </c>
      <c r="Y14" s="57"/>
      <c r="Z14" s="42">
        <v>0</v>
      </c>
      <c r="AA14" s="51">
        <f t="shared" si="0"/>
        <v>0</v>
      </c>
      <c r="AB14" s="48">
        <f t="shared" si="4"/>
        <v>0</v>
      </c>
      <c r="AC14" s="8" t="str">
        <f t="shared" si="5"/>
        <v>ALERTA</v>
      </c>
      <c r="AD14" s="70" t="s">
        <v>247</v>
      </c>
      <c r="AF14" s="13" t="str">
        <f t="shared" si="1"/>
        <v>INCUMPLIDA</v>
      </c>
      <c r="BG14" s="13" t="str">
        <f t="shared" si="2"/>
        <v>INCUMPLIDA</v>
      </c>
      <c r="BI14" s="547" t="str">
        <f t="shared" si="3"/>
        <v>ABIERTO</v>
      </c>
    </row>
    <row r="15" spans="1:63" ht="35.1" customHeight="1" x14ac:dyDescent="0.25">
      <c r="A15" s="42"/>
      <c r="B15" s="42"/>
      <c r="C15" s="495" t="s">
        <v>154</v>
      </c>
      <c r="D15" s="42"/>
      <c r="E15" s="598"/>
      <c r="F15" s="42"/>
      <c r="G15" s="42">
        <v>11</v>
      </c>
      <c r="H15" s="475" t="s">
        <v>733</v>
      </c>
      <c r="I15" s="44" t="s">
        <v>88</v>
      </c>
      <c r="J15" s="45" t="s">
        <v>103</v>
      </c>
      <c r="K15" s="45" t="s">
        <v>119</v>
      </c>
      <c r="L15" s="45" t="s">
        <v>134</v>
      </c>
      <c r="M15" s="53">
        <v>1</v>
      </c>
      <c r="N15" s="495" t="s">
        <v>69</v>
      </c>
      <c r="O15" s="495" t="str">
        <f>IF(H15="","",VLOOKUP(H15,'[1]Procedimientos Publicar'!$C$6:$E$85,3,FALSE))</f>
        <v>SECRETARIA GENERAL</v>
      </c>
      <c r="P15" s="495" t="s">
        <v>72</v>
      </c>
      <c r="Q15" s="42"/>
      <c r="R15" s="42"/>
      <c r="S15" s="42"/>
      <c r="T15" s="48">
        <v>1</v>
      </c>
      <c r="U15" s="42"/>
      <c r="V15" s="50">
        <v>43480</v>
      </c>
      <c r="W15" s="50">
        <v>43661</v>
      </c>
      <c r="X15" s="43">
        <v>43830</v>
      </c>
      <c r="Y15" s="54" t="s">
        <v>147</v>
      </c>
      <c r="Z15" s="42">
        <v>0.5</v>
      </c>
      <c r="AA15" s="51">
        <f t="shared" si="0"/>
        <v>0.5</v>
      </c>
      <c r="AB15" s="48">
        <f t="shared" si="4"/>
        <v>0.5</v>
      </c>
      <c r="AC15" s="8" t="str">
        <f t="shared" si="5"/>
        <v>EN TERMINO</v>
      </c>
      <c r="AD15" s="68" t="s">
        <v>248</v>
      </c>
      <c r="AF15" s="13" t="str">
        <f t="shared" si="1"/>
        <v>PENDIENTE</v>
      </c>
      <c r="BG15" s="13" t="str">
        <f t="shared" si="2"/>
        <v>INCUMPLIDA</v>
      </c>
      <c r="BI15" s="547" t="str">
        <f t="shared" si="3"/>
        <v>ABIERTO</v>
      </c>
    </row>
    <row r="16" spans="1:63" ht="35.1" customHeight="1" x14ac:dyDescent="0.25">
      <c r="A16" s="42"/>
      <c r="B16" s="42"/>
      <c r="C16" s="495" t="s">
        <v>154</v>
      </c>
      <c r="D16" s="42"/>
      <c r="E16" s="598"/>
      <c r="F16" s="42"/>
      <c r="G16" s="42">
        <v>12</v>
      </c>
      <c r="H16" s="475" t="s">
        <v>733</v>
      </c>
      <c r="I16" s="52" t="s">
        <v>89</v>
      </c>
      <c r="J16" s="45" t="s">
        <v>104</v>
      </c>
      <c r="K16" s="45" t="s">
        <v>120</v>
      </c>
      <c r="L16" s="45" t="s">
        <v>135</v>
      </c>
      <c r="M16" s="53">
        <v>1</v>
      </c>
      <c r="N16" s="495" t="s">
        <v>69</v>
      </c>
      <c r="O16" s="495" t="str">
        <f>IF(H16="","",VLOOKUP(H16,'[1]Procedimientos Publicar'!$C$6:$E$85,3,FALSE))</f>
        <v>SECRETARIA GENERAL</v>
      </c>
      <c r="P16" s="495" t="s">
        <v>72</v>
      </c>
      <c r="Q16" s="42"/>
      <c r="R16" s="42"/>
      <c r="S16" s="42"/>
      <c r="T16" s="48">
        <v>1</v>
      </c>
      <c r="U16" s="42"/>
      <c r="V16" s="50">
        <v>43480</v>
      </c>
      <c r="W16" s="468">
        <v>43951</v>
      </c>
      <c r="X16" s="43">
        <v>43830</v>
      </c>
      <c r="Y16" s="54" t="s">
        <v>148</v>
      </c>
      <c r="Z16" s="42">
        <v>0</v>
      </c>
      <c r="AA16" s="51">
        <f t="shared" si="0"/>
        <v>0</v>
      </c>
      <c r="AB16" s="48">
        <f t="shared" si="4"/>
        <v>0</v>
      </c>
      <c r="AC16" s="8" t="str">
        <f t="shared" si="5"/>
        <v>ALERTA</v>
      </c>
      <c r="AD16" s="70" t="s">
        <v>247</v>
      </c>
      <c r="AF16" s="13" t="str">
        <f t="shared" si="1"/>
        <v>INCUMPLIDA</v>
      </c>
      <c r="BG16" s="13" t="str">
        <f t="shared" si="2"/>
        <v>INCUMPLIDA</v>
      </c>
      <c r="BI16" s="547" t="str">
        <f t="shared" si="3"/>
        <v>ABIERTO</v>
      </c>
    </row>
    <row r="17" spans="1:61" ht="35.1" customHeight="1" x14ac:dyDescent="0.2">
      <c r="A17" s="42"/>
      <c r="B17" s="42"/>
      <c r="C17" s="495" t="s">
        <v>154</v>
      </c>
      <c r="D17" s="42"/>
      <c r="E17" s="598"/>
      <c r="F17" s="42"/>
      <c r="G17" s="42">
        <v>13</v>
      </c>
      <c r="H17" s="475" t="s">
        <v>733</v>
      </c>
      <c r="I17" s="54" t="s">
        <v>90</v>
      </c>
      <c r="J17" s="45" t="s">
        <v>105</v>
      </c>
      <c r="K17" s="45" t="s">
        <v>121</v>
      </c>
      <c r="L17" s="45" t="s">
        <v>136</v>
      </c>
      <c r="M17" s="53">
        <v>2</v>
      </c>
      <c r="N17" s="495" t="s">
        <v>69</v>
      </c>
      <c r="O17" s="495" t="str">
        <f>IF(H17="","",VLOOKUP(H17,'[1]Procedimientos Publicar'!$C$6:$E$85,3,FALSE))</f>
        <v>SECRETARIA GENERAL</v>
      </c>
      <c r="P17" s="495" t="s">
        <v>72</v>
      </c>
      <c r="Q17" s="42"/>
      <c r="R17" s="42"/>
      <c r="S17" s="42"/>
      <c r="T17" s="48">
        <v>1</v>
      </c>
      <c r="U17" s="42"/>
      <c r="V17" s="50">
        <v>43480</v>
      </c>
      <c r="W17" s="468">
        <v>43951</v>
      </c>
      <c r="X17" s="43">
        <v>43830</v>
      </c>
      <c r="Y17" s="56" t="s">
        <v>141</v>
      </c>
      <c r="Z17" s="42">
        <v>1.4</v>
      </c>
      <c r="AA17" s="51">
        <f t="shared" si="0"/>
        <v>0.7</v>
      </c>
      <c r="AB17" s="48">
        <f t="shared" si="4"/>
        <v>0.7</v>
      </c>
      <c r="AC17" s="8" t="str">
        <f t="shared" si="5"/>
        <v>EN TERMINO</v>
      </c>
      <c r="AD17" s="68" t="s">
        <v>244</v>
      </c>
      <c r="AF17" s="13" t="str">
        <f t="shared" si="1"/>
        <v>PENDIENTE</v>
      </c>
      <c r="BG17" s="13" t="str">
        <f t="shared" si="2"/>
        <v>INCUMPLIDA</v>
      </c>
      <c r="BI17" s="547" t="str">
        <f t="shared" si="3"/>
        <v>ABIERTO</v>
      </c>
    </row>
    <row r="18" spans="1:61" ht="35.1" customHeight="1" x14ac:dyDescent="0.2">
      <c r="A18" s="42"/>
      <c r="B18" s="42"/>
      <c r="C18" s="495" t="s">
        <v>154</v>
      </c>
      <c r="D18" s="42"/>
      <c r="E18" s="598"/>
      <c r="F18" s="42"/>
      <c r="G18" s="42">
        <v>14</v>
      </c>
      <c r="H18" s="475" t="s">
        <v>733</v>
      </c>
      <c r="I18" s="54" t="s">
        <v>91</v>
      </c>
      <c r="J18" s="45" t="s">
        <v>106</v>
      </c>
      <c r="K18" s="45" t="s">
        <v>122</v>
      </c>
      <c r="L18" s="45" t="s">
        <v>137</v>
      </c>
      <c r="M18" s="53">
        <v>1</v>
      </c>
      <c r="N18" s="495" t="s">
        <v>69</v>
      </c>
      <c r="O18" s="495" t="str">
        <f>IF(H18="","",VLOOKUP(H18,'[1]Procedimientos Publicar'!$C$6:$E$85,3,FALSE))</f>
        <v>SECRETARIA GENERAL</v>
      </c>
      <c r="P18" s="495" t="s">
        <v>72</v>
      </c>
      <c r="Q18" s="42"/>
      <c r="R18" s="42"/>
      <c r="S18" s="42"/>
      <c r="T18" s="48">
        <v>1</v>
      </c>
      <c r="U18" s="42"/>
      <c r="V18" s="50">
        <v>43480</v>
      </c>
      <c r="W18" s="468">
        <v>43951</v>
      </c>
      <c r="X18" s="43">
        <v>43830</v>
      </c>
      <c r="Y18" s="56" t="s">
        <v>149</v>
      </c>
      <c r="Z18" s="42">
        <v>0.7</v>
      </c>
      <c r="AA18" s="51">
        <f t="shared" si="0"/>
        <v>0.7</v>
      </c>
      <c r="AB18" s="48">
        <f t="shared" si="4"/>
        <v>0.7</v>
      </c>
      <c r="AC18" s="8" t="str">
        <f t="shared" si="5"/>
        <v>EN TERMINO</v>
      </c>
      <c r="AD18" s="68" t="s">
        <v>244</v>
      </c>
      <c r="AF18" s="13" t="str">
        <f t="shared" si="1"/>
        <v>PENDIENTE</v>
      </c>
      <c r="BG18" s="13" t="str">
        <f t="shared" si="2"/>
        <v>INCUMPLIDA</v>
      </c>
      <c r="BI18" s="547" t="str">
        <f t="shared" si="3"/>
        <v>ABIERTO</v>
      </c>
    </row>
    <row r="19" spans="1:61" ht="35.1" customHeight="1" x14ac:dyDescent="0.2">
      <c r="A19" s="42"/>
      <c r="B19" s="42"/>
      <c r="C19" s="495" t="s">
        <v>154</v>
      </c>
      <c r="D19" s="42"/>
      <c r="E19" s="598"/>
      <c r="F19" s="42"/>
      <c r="G19" s="42">
        <v>15</v>
      </c>
      <c r="H19" s="475" t="s">
        <v>733</v>
      </c>
      <c r="I19" s="54" t="s">
        <v>94</v>
      </c>
      <c r="J19" s="45" t="s">
        <v>107</v>
      </c>
      <c r="K19" s="45" t="s">
        <v>123</v>
      </c>
      <c r="L19" s="45" t="s">
        <v>138</v>
      </c>
      <c r="M19" s="53">
        <v>1</v>
      </c>
      <c r="N19" s="495" t="s">
        <v>69</v>
      </c>
      <c r="O19" s="495" t="str">
        <f>IF(H19="","",VLOOKUP(H19,'[1]Procedimientos Publicar'!$C$6:$E$85,3,FALSE))</f>
        <v>SECRETARIA GENERAL</v>
      </c>
      <c r="P19" s="495" t="s">
        <v>72</v>
      </c>
      <c r="Q19" s="42"/>
      <c r="R19" s="42"/>
      <c r="S19" s="42"/>
      <c r="T19" s="48">
        <v>1</v>
      </c>
      <c r="U19" s="42"/>
      <c r="V19" s="50">
        <v>43480</v>
      </c>
      <c r="W19" s="50">
        <v>43661</v>
      </c>
      <c r="X19" s="43">
        <v>43830</v>
      </c>
      <c r="Y19" s="56" t="s">
        <v>150</v>
      </c>
      <c r="Z19" s="42">
        <v>1</v>
      </c>
      <c r="AA19" s="51">
        <f t="shared" si="0"/>
        <v>1</v>
      </c>
      <c r="AB19" s="48">
        <f t="shared" si="4"/>
        <v>1</v>
      </c>
      <c r="AC19" s="8" t="str">
        <f t="shared" si="5"/>
        <v>OK</v>
      </c>
      <c r="AD19" s="69" t="s">
        <v>245</v>
      </c>
      <c r="AF19" s="13" t="str">
        <f t="shared" si="1"/>
        <v>CUMPLIDA</v>
      </c>
      <c r="BG19" s="13" t="str">
        <f t="shared" si="2"/>
        <v>CUMPLIDA</v>
      </c>
      <c r="BI19" s="547" t="str">
        <f t="shared" si="3"/>
        <v>CERRADO</v>
      </c>
    </row>
    <row r="20" spans="1:61" ht="35.1" customHeight="1" x14ac:dyDescent="0.2">
      <c r="A20" s="42"/>
      <c r="B20" s="42"/>
      <c r="C20" s="495" t="s">
        <v>154</v>
      </c>
      <c r="D20" s="42"/>
      <c r="E20" s="598"/>
      <c r="F20" s="42"/>
      <c r="G20" s="42">
        <v>16</v>
      </c>
      <c r="H20" s="475" t="s">
        <v>733</v>
      </c>
      <c r="I20" s="54" t="s">
        <v>92</v>
      </c>
      <c r="J20" s="45" t="s">
        <v>108</v>
      </c>
      <c r="K20" s="45" t="s">
        <v>124</v>
      </c>
      <c r="L20" s="45" t="s">
        <v>139</v>
      </c>
      <c r="M20" s="53">
        <v>1</v>
      </c>
      <c r="N20" s="495" t="s">
        <v>69</v>
      </c>
      <c r="O20" s="495" t="str">
        <f>IF(H20="","",VLOOKUP(H20,'[1]Procedimientos Publicar'!$C$6:$E$85,3,FALSE))</f>
        <v>SECRETARIA GENERAL</v>
      </c>
      <c r="P20" s="495" t="s">
        <v>72</v>
      </c>
      <c r="Q20" s="42"/>
      <c r="R20" s="42"/>
      <c r="S20" s="42"/>
      <c r="T20" s="48">
        <v>1</v>
      </c>
      <c r="U20" s="42"/>
      <c r="V20" s="50">
        <v>43480</v>
      </c>
      <c r="W20" s="468">
        <v>43951</v>
      </c>
      <c r="X20" s="43">
        <v>43830</v>
      </c>
      <c r="Y20" s="56" t="s">
        <v>151</v>
      </c>
      <c r="Z20" s="42">
        <v>0</v>
      </c>
      <c r="AA20" s="51">
        <f t="shared" si="0"/>
        <v>0</v>
      </c>
      <c r="AB20" s="48">
        <f t="shared" si="4"/>
        <v>0</v>
      </c>
      <c r="AC20" s="8" t="str">
        <f t="shared" si="5"/>
        <v>ALERTA</v>
      </c>
      <c r="AD20" s="70" t="s">
        <v>247</v>
      </c>
      <c r="AF20" s="13" t="str">
        <f t="shared" si="1"/>
        <v>INCUMPLIDA</v>
      </c>
      <c r="BG20" s="13" t="str">
        <f t="shared" si="2"/>
        <v>INCUMPLIDA</v>
      </c>
      <c r="BI20" s="547" t="str">
        <f t="shared" si="3"/>
        <v>ABIERTO</v>
      </c>
    </row>
    <row r="21" spans="1:61" ht="35.1" customHeight="1" x14ac:dyDescent="0.25">
      <c r="A21" s="42"/>
      <c r="B21" s="42"/>
      <c r="C21" s="495" t="s">
        <v>154</v>
      </c>
      <c r="D21" s="42"/>
      <c r="E21" s="598"/>
      <c r="F21" s="42"/>
      <c r="G21" s="42">
        <v>17</v>
      </c>
      <c r="H21" s="475" t="s">
        <v>733</v>
      </c>
      <c r="I21" s="54" t="s">
        <v>93</v>
      </c>
      <c r="J21" s="45" t="s">
        <v>109</v>
      </c>
      <c r="K21" s="45" t="s">
        <v>125</v>
      </c>
      <c r="L21" s="55" t="s">
        <v>140</v>
      </c>
      <c r="M21" s="53">
        <v>1</v>
      </c>
      <c r="N21" s="495" t="s">
        <v>69</v>
      </c>
      <c r="O21" s="495" t="str">
        <f>IF(H21="","",VLOOKUP(H21,'[1]Procedimientos Publicar'!$C$6:$E$85,3,FALSE))</f>
        <v>SECRETARIA GENERAL</v>
      </c>
      <c r="P21" s="495" t="s">
        <v>72</v>
      </c>
      <c r="Q21" s="42"/>
      <c r="R21" s="42"/>
      <c r="S21" s="42"/>
      <c r="T21" s="48">
        <v>1</v>
      </c>
      <c r="U21" s="42"/>
      <c r="V21" s="50">
        <v>43480</v>
      </c>
      <c r="W21" s="50">
        <v>43661</v>
      </c>
      <c r="X21" s="43">
        <v>43830</v>
      </c>
      <c r="Y21" s="58" t="s">
        <v>152</v>
      </c>
      <c r="Z21" s="42">
        <v>1</v>
      </c>
      <c r="AA21" s="51">
        <f t="shared" si="0"/>
        <v>1</v>
      </c>
      <c r="AB21" s="48">
        <f t="shared" si="4"/>
        <v>1</v>
      </c>
      <c r="AC21" s="8" t="str">
        <f t="shared" si="5"/>
        <v>OK</v>
      </c>
      <c r="AD21" s="69" t="s">
        <v>245</v>
      </c>
      <c r="AF21" s="13" t="str">
        <f t="shared" si="1"/>
        <v>CUMPLIDA</v>
      </c>
      <c r="BG21" s="13" t="str">
        <f t="shared" si="2"/>
        <v>CUMPLIDA</v>
      </c>
      <c r="BI21" s="547" t="str">
        <f t="shared" si="3"/>
        <v>CERRADO</v>
      </c>
    </row>
    <row r="22" spans="1:61" s="499" customFormat="1" ht="69" customHeight="1" x14ac:dyDescent="0.25">
      <c r="C22" s="500"/>
      <c r="E22" s="637"/>
      <c r="H22" s="500"/>
      <c r="I22" s="524"/>
      <c r="N22" s="500"/>
      <c r="O22" s="500"/>
      <c r="P22" s="500"/>
      <c r="T22" s="146"/>
      <c r="X22" s="147"/>
      <c r="Y22" s="361"/>
      <c r="AA22" s="362"/>
      <c r="AB22" s="146"/>
      <c r="AD22" s="363"/>
      <c r="AE22" s="363"/>
      <c r="AF22" s="470"/>
      <c r="BG22" s="470"/>
    </row>
    <row r="23" spans="1:61" s="499" customFormat="1" ht="69" customHeight="1" x14ac:dyDescent="0.25">
      <c r="C23" s="500"/>
      <c r="E23" s="637"/>
      <c r="H23" s="500"/>
      <c r="I23" s="524"/>
      <c r="N23" s="500"/>
      <c r="O23" s="500"/>
      <c r="P23" s="500"/>
      <c r="T23" s="146"/>
      <c r="X23" s="147"/>
      <c r="Y23" s="361"/>
      <c r="AA23" s="362"/>
      <c r="AB23" s="146"/>
      <c r="AD23" s="364"/>
      <c r="AE23" s="364"/>
      <c r="AF23" s="470"/>
      <c r="BG23" s="470"/>
    </row>
    <row r="24" spans="1:61" s="499" customFormat="1" ht="69" customHeight="1" x14ac:dyDescent="0.25">
      <c r="C24" s="500"/>
      <c r="E24" s="637"/>
      <c r="H24" s="500"/>
      <c r="I24" s="524"/>
      <c r="N24" s="500"/>
      <c r="O24" s="500"/>
      <c r="P24" s="500"/>
      <c r="T24" s="146"/>
      <c r="X24" s="147"/>
      <c r="Y24" s="361"/>
      <c r="AA24" s="362"/>
      <c r="AB24" s="365"/>
      <c r="AD24" s="364"/>
      <c r="AE24" s="364"/>
      <c r="AF24" s="470"/>
      <c r="BG24" s="470"/>
    </row>
    <row r="25" spans="1:61" s="499" customFormat="1" ht="69" customHeight="1" x14ac:dyDescent="0.25">
      <c r="C25" s="500"/>
      <c r="E25" s="500"/>
      <c r="H25" s="500"/>
      <c r="I25" s="202"/>
      <c r="J25" s="366"/>
      <c r="K25" s="367"/>
      <c r="L25" s="258"/>
      <c r="N25" s="500"/>
      <c r="O25" s="500"/>
      <c r="P25" s="500"/>
      <c r="T25" s="146"/>
      <c r="W25" s="368"/>
      <c r="X25" s="147"/>
      <c r="Y25" s="361"/>
      <c r="AA25" s="362"/>
      <c r="AB25" s="365"/>
      <c r="AD25" s="364"/>
      <c r="AE25" s="364"/>
      <c r="AF25" s="470"/>
      <c r="BG25" s="470"/>
    </row>
    <row r="26" spans="1:61" s="466" customFormat="1" ht="69" customHeight="1" x14ac:dyDescent="0.25">
      <c r="C26" s="464"/>
      <c r="E26" s="508"/>
      <c r="H26" s="464"/>
      <c r="I26" s="202"/>
      <c r="J26" s="15"/>
      <c r="K26" s="17"/>
      <c r="L26" s="20"/>
      <c r="M26" s="21"/>
      <c r="N26" s="464"/>
      <c r="O26" s="464"/>
      <c r="P26" s="464"/>
      <c r="S26" s="20"/>
      <c r="T26" s="146"/>
      <c r="V26" s="18"/>
      <c r="W26" s="18"/>
      <c r="X26" s="147"/>
      <c r="Y26" s="202"/>
      <c r="AA26" s="362"/>
      <c r="AB26" s="365"/>
      <c r="AD26" s="202"/>
      <c r="AF26" s="470"/>
      <c r="BG26" s="470"/>
    </row>
    <row r="27" spans="1:61" s="466" customFormat="1" ht="69" customHeight="1" x14ac:dyDescent="0.25">
      <c r="C27" s="464"/>
      <c r="E27" s="508"/>
      <c r="H27" s="464"/>
      <c r="I27" s="202"/>
      <c r="J27" s="22"/>
      <c r="K27" s="17"/>
      <c r="L27" s="20"/>
      <c r="M27" s="21"/>
      <c r="N27" s="464"/>
      <c r="O27" s="464"/>
      <c r="P27" s="464"/>
      <c r="S27" s="20"/>
      <c r="T27" s="146"/>
      <c r="V27" s="18"/>
      <c r="W27" s="18"/>
      <c r="X27" s="147"/>
      <c r="Y27" s="202"/>
      <c r="AA27" s="362"/>
      <c r="AB27" s="365"/>
      <c r="AD27" s="202"/>
      <c r="AF27" s="470"/>
      <c r="BG27" s="470"/>
    </row>
    <row r="28" spans="1:61" s="466" customFormat="1" ht="69" customHeight="1" x14ac:dyDescent="0.25">
      <c r="C28" s="464"/>
      <c r="E28" s="637"/>
      <c r="H28" s="501"/>
      <c r="I28" s="369"/>
      <c r="J28" s="369"/>
      <c r="K28" s="27"/>
      <c r="L28" s="27"/>
      <c r="M28" s="197"/>
      <c r="N28" s="464"/>
      <c r="O28" s="464"/>
      <c r="P28" s="464"/>
      <c r="S28" s="27"/>
      <c r="T28" s="146"/>
      <c r="V28" s="18"/>
      <c r="W28" s="18"/>
      <c r="X28" s="147"/>
      <c r="Y28" s="370"/>
      <c r="AA28" s="362"/>
      <c r="AB28" s="365"/>
      <c r="AD28" s="202"/>
      <c r="BG28" s="470"/>
    </row>
    <row r="29" spans="1:61" s="466" customFormat="1" ht="69" customHeight="1" x14ac:dyDescent="0.2">
      <c r="C29" s="464"/>
      <c r="E29" s="637"/>
      <c r="H29" s="501"/>
      <c r="I29" s="369"/>
      <c r="J29" s="371"/>
      <c r="K29" s="27"/>
      <c r="L29" s="27"/>
      <c r="M29" s="197"/>
      <c r="N29" s="464"/>
      <c r="O29" s="464"/>
      <c r="P29" s="464"/>
      <c r="S29" s="27"/>
      <c r="T29" s="146"/>
      <c r="V29" s="18"/>
      <c r="W29" s="18"/>
      <c r="X29" s="147"/>
      <c r="Y29" s="372"/>
      <c r="AA29" s="362"/>
      <c r="AB29" s="365"/>
      <c r="AD29" s="155"/>
      <c r="BG29" s="470"/>
    </row>
    <row r="30" spans="1:61" s="466" customFormat="1" ht="69" customHeight="1" x14ac:dyDescent="0.2">
      <c r="C30" s="464"/>
      <c r="E30" s="637"/>
      <c r="H30" s="501"/>
      <c r="I30" s="369"/>
      <c r="J30" s="371"/>
      <c r="K30" s="27"/>
      <c r="L30" s="27"/>
      <c r="M30" s="197"/>
      <c r="N30" s="464"/>
      <c r="O30" s="464"/>
      <c r="P30" s="464"/>
      <c r="S30" s="27"/>
      <c r="T30" s="146"/>
      <c r="V30" s="18"/>
      <c r="W30" s="18"/>
      <c r="X30" s="147"/>
      <c r="Y30" s="372"/>
      <c r="AA30" s="362"/>
      <c r="AB30" s="365"/>
      <c r="AD30" s="155"/>
      <c r="BG30" s="470"/>
    </row>
    <row r="31" spans="1:61" s="466" customFormat="1" ht="69" customHeight="1" x14ac:dyDescent="0.25">
      <c r="C31" s="464"/>
      <c r="E31" s="637"/>
      <c r="H31" s="501"/>
      <c r="I31" s="369"/>
      <c r="J31" s="369"/>
      <c r="K31" s="27"/>
      <c r="L31" s="27"/>
      <c r="M31" s="197"/>
      <c r="N31" s="464"/>
      <c r="O31" s="464"/>
      <c r="P31" s="464"/>
      <c r="S31" s="27"/>
      <c r="T31" s="146"/>
      <c r="V31" s="18"/>
      <c r="W31" s="18"/>
      <c r="X31" s="147"/>
      <c r="Y31" s="28"/>
      <c r="AA31" s="362"/>
      <c r="AB31" s="365"/>
      <c r="AD31" s="202"/>
      <c r="AF31" s="470"/>
      <c r="BG31" s="470"/>
    </row>
    <row r="32" spans="1:61" s="466" customFormat="1" ht="69" customHeight="1" x14ac:dyDescent="0.25">
      <c r="C32" s="464"/>
      <c r="E32" s="637"/>
      <c r="H32" s="501"/>
      <c r="I32" s="369"/>
      <c r="J32" s="369"/>
      <c r="K32" s="27"/>
      <c r="L32" s="27"/>
      <c r="M32" s="197"/>
      <c r="N32" s="464"/>
      <c r="O32" s="464"/>
      <c r="P32" s="464"/>
      <c r="S32" s="27"/>
      <c r="T32" s="146"/>
      <c r="V32" s="18"/>
      <c r="W32" s="18"/>
      <c r="X32" s="147"/>
      <c r="Y32" s="28"/>
      <c r="AA32" s="362"/>
      <c r="AB32" s="365"/>
      <c r="AD32" s="202"/>
      <c r="AF32" s="470"/>
      <c r="BG32" s="470"/>
    </row>
    <row r="33" spans="3:59" s="466" customFormat="1" ht="69" customHeight="1" x14ac:dyDescent="0.2">
      <c r="C33" s="464"/>
      <c r="E33" s="637"/>
      <c r="H33" s="501"/>
      <c r="I33" s="369"/>
      <c r="J33" s="369"/>
      <c r="K33" s="27"/>
      <c r="L33" s="27"/>
      <c r="M33" s="197"/>
      <c r="N33" s="464"/>
      <c r="O33" s="464"/>
      <c r="P33" s="464"/>
      <c r="S33" s="27"/>
      <c r="T33" s="146"/>
      <c r="V33" s="18"/>
      <c r="W33" s="18"/>
      <c r="X33" s="147"/>
      <c r="Y33" s="372"/>
      <c r="AA33" s="362"/>
      <c r="AB33" s="365"/>
      <c r="AD33" s="155"/>
      <c r="BG33" s="470"/>
    </row>
    <row r="34" spans="3:59" s="466" customFormat="1" ht="69" customHeight="1" x14ac:dyDescent="0.2">
      <c r="C34" s="464"/>
      <c r="E34" s="637"/>
      <c r="H34" s="501"/>
      <c r="I34" s="369"/>
      <c r="J34" s="27"/>
      <c r="K34" s="27"/>
      <c r="L34" s="27"/>
      <c r="M34" s="197"/>
      <c r="N34" s="464"/>
      <c r="O34" s="464"/>
      <c r="P34" s="464"/>
      <c r="S34" s="27"/>
      <c r="T34" s="146"/>
      <c r="V34" s="18"/>
      <c r="W34" s="18"/>
      <c r="X34" s="147"/>
      <c r="Y34" s="372"/>
      <c r="AA34" s="362"/>
      <c r="AB34" s="365"/>
      <c r="AD34" s="155"/>
      <c r="BG34" s="470"/>
    </row>
    <row r="35" spans="3:59" s="466" customFormat="1" ht="69" customHeight="1" x14ac:dyDescent="0.2">
      <c r="C35" s="464"/>
      <c r="E35" s="637"/>
      <c r="H35" s="501"/>
      <c r="I35" s="373"/>
      <c r="J35" s="27"/>
      <c r="K35" s="28"/>
      <c r="L35" s="27"/>
      <c r="M35" s="197"/>
      <c r="N35" s="464"/>
      <c r="O35" s="464"/>
      <c r="P35" s="464"/>
      <c r="S35" s="28"/>
      <c r="T35" s="146"/>
      <c r="V35" s="18"/>
      <c r="W35" s="18"/>
      <c r="X35" s="147"/>
      <c r="Y35" s="372"/>
      <c r="AA35" s="362"/>
      <c r="AB35" s="365"/>
      <c r="AD35" s="155"/>
      <c r="BG35" s="470"/>
    </row>
    <row r="36" spans="3:59" s="466" customFormat="1" ht="69" customHeight="1" x14ac:dyDescent="0.2">
      <c r="C36" s="464"/>
      <c r="E36" s="637"/>
      <c r="H36" s="501"/>
      <c r="I36" s="369"/>
      <c r="J36" s="27"/>
      <c r="K36" s="28"/>
      <c r="L36" s="27"/>
      <c r="M36" s="197"/>
      <c r="N36" s="464"/>
      <c r="O36" s="464"/>
      <c r="P36" s="464"/>
      <c r="S36" s="28"/>
      <c r="T36" s="146"/>
      <c r="V36" s="18"/>
      <c r="W36" s="18"/>
      <c r="X36" s="147"/>
      <c r="Y36" s="372"/>
      <c r="AA36" s="362"/>
      <c r="AB36" s="365"/>
      <c r="AD36" s="155"/>
      <c r="BG36" s="470"/>
    </row>
    <row r="37" spans="3:59" s="466" customFormat="1" ht="69" customHeight="1" x14ac:dyDescent="0.25">
      <c r="C37" s="464"/>
      <c r="E37" s="637"/>
      <c r="H37" s="501"/>
      <c r="I37" s="370"/>
      <c r="J37" s="374"/>
      <c r="K37" s="27"/>
      <c r="L37" s="27"/>
      <c r="M37" s="197"/>
      <c r="N37" s="464"/>
      <c r="O37" s="464"/>
      <c r="P37" s="464"/>
      <c r="S37" s="27"/>
      <c r="T37" s="146"/>
      <c r="V37" s="18"/>
      <c r="W37" s="18"/>
      <c r="X37" s="147"/>
      <c r="Y37" s="375"/>
      <c r="AA37" s="362"/>
      <c r="AB37" s="365"/>
      <c r="AD37" s="28"/>
      <c r="AF37" s="470"/>
      <c r="BG37" s="470"/>
    </row>
    <row r="38" spans="3:59" s="466" customFormat="1" ht="69" customHeight="1" x14ac:dyDescent="0.25">
      <c r="C38" s="464"/>
      <c r="E38" s="637"/>
      <c r="H38" s="501"/>
      <c r="I38" s="370"/>
      <c r="J38" s="374"/>
      <c r="K38" s="27"/>
      <c r="L38" s="27"/>
      <c r="M38" s="197"/>
      <c r="N38" s="464"/>
      <c r="O38" s="464"/>
      <c r="P38" s="464"/>
      <c r="S38" s="27"/>
      <c r="T38" s="146"/>
      <c r="V38" s="18"/>
      <c r="W38" s="18"/>
      <c r="X38" s="147"/>
      <c r="Y38" s="375"/>
      <c r="AA38" s="362"/>
      <c r="AB38" s="365"/>
      <c r="AD38" s="28"/>
      <c r="AF38" s="470"/>
      <c r="BG38" s="470"/>
    </row>
    <row r="39" spans="3:59" s="466" customFormat="1" ht="69" customHeight="1" x14ac:dyDescent="0.25">
      <c r="C39" s="464"/>
      <c r="E39" s="637"/>
      <c r="H39" s="501"/>
      <c r="I39" s="202"/>
      <c r="J39" s="369"/>
      <c r="K39" s="27"/>
      <c r="L39" s="27"/>
      <c r="M39" s="197"/>
      <c r="N39" s="464"/>
      <c r="O39" s="464"/>
      <c r="P39" s="464"/>
      <c r="S39" s="27"/>
      <c r="T39" s="146"/>
      <c r="V39" s="18"/>
      <c r="W39" s="18"/>
      <c r="X39" s="147"/>
      <c r="Y39" s="28"/>
      <c r="AA39" s="362"/>
      <c r="AB39" s="365"/>
      <c r="AD39" s="202"/>
      <c r="AF39" s="470"/>
      <c r="BG39" s="470"/>
    </row>
    <row r="40" spans="3:59" s="466" customFormat="1" ht="69" customHeight="1" x14ac:dyDescent="0.25">
      <c r="C40" s="464"/>
      <c r="E40" s="637"/>
      <c r="H40" s="501"/>
      <c r="I40" s="202"/>
      <c r="J40" s="369"/>
      <c r="K40" s="27"/>
      <c r="L40" s="27"/>
      <c r="M40" s="197"/>
      <c r="N40" s="464"/>
      <c r="O40" s="464"/>
      <c r="P40" s="464"/>
      <c r="S40" s="27"/>
      <c r="T40" s="146"/>
      <c r="V40" s="18"/>
      <c r="W40" s="18"/>
      <c r="X40" s="147"/>
      <c r="Y40" s="28"/>
      <c r="AA40" s="362"/>
      <c r="AB40" s="365"/>
      <c r="AD40" s="202"/>
      <c r="AF40" s="470"/>
      <c r="BG40" s="470"/>
    </row>
    <row r="41" spans="3:59" s="466" customFormat="1" ht="69" customHeight="1" x14ac:dyDescent="0.25">
      <c r="C41" s="464"/>
      <c r="E41" s="637"/>
      <c r="H41" s="501"/>
      <c r="I41" s="202"/>
      <c r="J41" s="369"/>
      <c r="K41" s="27"/>
      <c r="L41" s="27"/>
      <c r="M41" s="197"/>
      <c r="N41" s="464"/>
      <c r="O41" s="464"/>
      <c r="P41" s="464"/>
      <c r="S41" s="27"/>
      <c r="T41" s="146"/>
      <c r="V41" s="18"/>
      <c r="W41" s="18"/>
      <c r="X41" s="147"/>
      <c r="Y41" s="28"/>
      <c r="AA41" s="362"/>
      <c r="AB41" s="365"/>
      <c r="AD41" s="202"/>
      <c r="AF41" s="470"/>
      <c r="BG41" s="470"/>
    </row>
    <row r="42" spans="3:59" s="466" customFormat="1" ht="69" customHeight="1" x14ac:dyDescent="0.2">
      <c r="C42" s="464"/>
      <c r="E42" s="637"/>
      <c r="H42" s="501"/>
      <c r="I42" s="202"/>
      <c r="J42" s="369"/>
      <c r="K42" s="28"/>
      <c r="L42" s="27"/>
      <c r="M42" s="197"/>
      <c r="N42" s="464"/>
      <c r="O42" s="464"/>
      <c r="P42" s="464"/>
      <c r="S42" s="28"/>
      <c r="T42" s="146"/>
      <c r="V42" s="18"/>
      <c r="W42" s="18"/>
      <c r="X42" s="147"/>
      <c r="Y42" s="372"/>
      <c r="AA42" s="362"/>
      <c r="AB42" s="365"/>
      <c r="AD42" s="155"/>
      <c r="BG42" s="470"/>
    </row>
    <row r="43" spans="3:59" s="466" customFormat="1" ht="69" customHeight="1" x14ac:dyDescent="0.25">
      <c r="C43" s="464"/>
      <c r="E43" s="640"/>
      <c r="H43" s="501"/>
      <c r="I43" s="202"/>
      <c r="N43" s="464"/>
      <c r="O43" s="464"/>
      <c r="P43" s="464"/>
      <c r="T43" s="146"/>
      <c r="X43" s="147"/>
      <c r="AA43" s="362"/>
      <c r="AB43" s="365"/>
      <c r="AF43" s="470"/>
      <c r="BG43" s="470"/>
    </row>
    <row r="44" spans="3:59" s="466" customFormat="1" ht="69" customHeight="1" x14ac:dyDescent="0.25">
      <c r="C44" s="464"/>
      <c r="E44" s="640"/>
      <c r="H44" s="501"/>
      <c r="I44" s="202"/>
      <c r="N44" s="464"/>
      <c r="O44" s="464"/>
      <c r="P44" s="464"/>
      <c r="T44" s="146"/>
      <c r="X44" s="147"/>
      <c r="AA44" s="362"/>
      <c r="AB44" s="365"/>
      <c r="AF44" s="470"/>
      <c r="BG44" s="470"/>
    </row>
    <row r="45" spans="3:59" s="466" customFormat="1" ht="69" customHeight="1" x14ac:dyDescent="0.25">
      <c r="C45" s="464"/>
      <c r="E45" s="640"/>
      <c r="H45" s="501"/>
      <c r="I45" s="376"/>
      <c r="N45" s="464"/>
      <c r="O45" s="464"/>
      <c r="P45" s="464"/>
      <c r="T45" s="146"/>
      <c r="X45" s="147"/>
      <c r="AA45" s="362"/>
      <c r="AB45" s="365"/>
      <c r="AF45" s="470"/>
      <c r="BG45" s="470"/>
    </row>
    <row r="46" spans="3:59" s="466" customFormat="1" ht="69" customHeight="1" x14ac:dyDescent="0.25">
      <c r="C46" s="464"/>
      <c r="E46" s="639"/>
      <c r="H46" s="258"/>
      <c r="I46" s="465"/>
      <c r="J46" s="465"/>
      <c r="K46" s="465"/>
      <c r="L46" s="377"/>
      <c r="N46" s="464"/>
      <c r="O46" s="464"/>
      <c r="P46" s="464"/>
      <c r="S46" s="465"/>
      <c r="T46" s="146"/>
      <c r="V46" s="502"/>
      <c r="W46" s="502"/>
      <c r="X46" s="147"/>
      <c r="Y46" s="465"/>
      <c r="AA46" s="362"/>
      <c r="AB46" s="365"/>
      <c r="AD46" s="361"/>
      <c r="AF46" s="470"/>
      <c r="BG46" s="470"/>
    </row>
    <row r="47" spans="3:59" s="466" customFormat="1" ht="69" customHeight="1" x14ac:dyDescent="0.25">
      <c r="C47" s="464"/>
      <c r="E47" s="639"/>
      <c r="H47" s="258"/>
      <c r="I47" s="379"/>
      <c r="J47" s="465"/>
      <c r="K47" s="465"/>
      <c r="L47" s="380"/>
      <c r="N47" s="464"/>
      <c r="O47" s="464"/>
      <c r="P47" s="464"/>
      <c r="S47" s="465"/>
      <c r="T47" s="146"/>
      <c r="V47" s="381"/>
      <c r="W47" s="382"/>
      <c r="X47" s="147"/>
      <c r="Y47" s="465"/>
      <c r="AA47" s="362"/>
      <c r="AB47" s="365"/>
      <c r="AD47" s="361"/>
      <c r="AF47" s="470"/>
      <c r="BG47" s="470"/>
    </row>
    <row r="48" spans="3:59" s="466" customFormat="1" ht="69" customHeight="1" x14ac:dyDescent="0.25">
      <c r="C48" s="464"/>
      <c r="E48" s="639"/>
      <c r="H48" s="258"/>
      <c r="I48" s="202"/>
      <c r="J48" s="202"/>
      <c r="K48" s="202"/>
      <c r="L48" s="376"/>
      <c r="N48" s="464"/>
      <c r="O48" s="464"/>
      <c r="P48" s="464"/>
      <c r="S48" s="202"/>
      <c r="T48" s="146"/>
      <c r="V48" s="502"/>
      <c r="W48" s="502"/>
      <c r="X48" s="147"/>
      <c r="Y48" s="465"/>
      <c r="AA48" s="362"/>
      <c r="AB48" s="365"/>
      <c r="AD48" s="465"/>
      <c r="BG48" s="470"/>
    </row>
    <row r="49" spans="3:59" s="466" customFormat="1" ht="69" customHeight="1" x14ac:dyDescent="0.25">
      <c r="C49" s="464"/>
      <c r="E49" s="637"/>
      <c r="H49" s="501"/>
      <c r="I49" s="367"/>
      <c r="J49" s="367"/>
      <c r="K49" s="367"/>
      <c r="L49" s="367"/>
      <c r="N49" s="464"/>
      <c r="O49" s="464"/>
      <c r="P49" s="501"/>
      <c r="S49" s="367"/>
      <c r="T49" s="146"/>
      <c r="V49" s="383"/>
      <c r="W49" s="383"/>
      <c r="X49" s="147"/>
      <c r="Y49" s="384"/>
      <c r="AA49" s="362"/>
      <c r="AB49" s="365"/>
      <c r="AD49" s="385"/>
      <c r="AF49" s="470"/>
      <c r="BG49" s="470"/>
    </row>
    <row r="50" spans="3:59" s="466" customFormat="1" ht="69" customHeight="1" x14ac:dyDescent="0.2">
      <c r="C50" s="464"/>
      <c r="E50" s="637"/>
      <c r="H50" s="501"/>
      <c r="I50" s="367"/>
      <c r="J50" s="386"/>
      <c r="K50" s="386"/>
      <c r="L50" s="386"/>
      <c r="N50" s="464"/>
      <c r="O50" s="464"/>
      <c r="P50" s="501"/>
      <c r="S50" s="386"/>
      <c r="T50" s="146"/>
      <c r="U50" s="386"/>
      <c r="V50" s="383"/>
      <c r="W50" s="383"/>
      <c r="X50" s="147"/>
      <c r="Y50" s="465"/>
      <c r="AA50" s="362"/>
      <c r="AB50" s="365"/>
      <c r="AD50" s="367"/>
      <c r="BG50" s="470"/>
    </row>
    <row r="51" spans="3:59" s="466" customFormat="1" ht="69" customHeight="1" x14ac:dyDescent="0.2">
      <c r="C51" s="464"/>
      <c r="E51" s="637"/>
      <c r="H51" s="501"/>
      <c r="I51" s="367"/>
      <c r="J51" s="386"/>
      <c r="K51" s="386"/>
      <c r="L51" s="386"/>
      <c r="N51" s="464"/>
      <c r="O51" s="464"/>
      <c r="P51" s="501"/>
      <c r="S51" s="386"/>
      <c r="T51" s="146"/>
      <c r="V51" s="383"/>
      <c r="W51" s="383"/>
      <c r="X51" s="147"/>
      <c r="Y51" s="465"/>
      <c r="AA51" s="362"/>
      <c r="AB51" s="365"/>
      <c r="AD51" s="465"/>
      <c r="AF51" s="470"/>
      <c r="BG51" s="470"/>
    </row>
    <row r="52" spans="3:59" s="466" customFormat="1" ht="69" customHeight="1" x14ac:dyDescent="0.2">
      <c r="C52" s="464"/>
      <c r="E52" s="637"/>
      <c r="H52" s="501"/>
      <c r="I52" s="367"/>
      <c r="J52" s="387"/>
      <c r="K52" s="367"/>
      <c r="L52" s="386"/>
      <c r="N52" s="464"/>
      <c r="O52" s="464"/>
      <c r="P52" s="386"/>
      <c r="S52" s="367"/>
      <c r="T52" s="146"/>
      <c r="V52" s="388"/>
      <c r="W52" s="388"/>
      <c r="X52" s="147"/>
      <c r="Y52" s="465"/>
      <c r="AA52" s="362"/>
      <c r="AB52" s="365"/>
      <c r="AD52" s="465"/>
      <c r="AF52" s="470"/>
      <c r="BG52" s="470"/>
    </row>
    <row r="53" spans="3:59" s="466" customFormat="1" ht="69" customHeight="1" x14ac:dyDescent="0.2">
      <c r="C53" s="464"/>
      <c r="E53" s="637"/>
      <c r="H53" s="501"/>
      <c r="I53" s="367"/>
      <c r="J53" s="386"/>
      <c r="K53" s="386"/>
      <c r="L53" s="386"/>
      <c r="N53" s="464"/>
      <c r="O53" s="464"/>
      <c r="P53" s="501"/>
      <c r="S53" s="386"/>
      <c r="T53" s="146"/>
      <c r="V53" s="383"/>
      <c r="W53" s="383"/>
      <c r="X53" s="147"/>
      <c r="Y53" s="465"/>
      <c r="AA53" s="362"/>
      <c r="AB53" s="365"/>
      <c r="AD53" s="361"/>
      <c r="AF53" s="470"/>
      <c r="BG53" s="470"/>
    </row>
    <row r="54" spans="3:59" s="466" customFormat="1" ht="69" customHeight="1" x14ac:dyDescent="0.25">
      <c r="C54" s="464"/>
      <c r="E54" s="634"/>
      <c r="H54" s="501"/>
      <c r="I54" s="202"/>
      <c r="J54" s="153"/>
      <c r="K54" s="153"/>
      <c r="L54" s="153"/>
      <c r="M54" s="154"/>
      <c r="N54" s="464"/>
      <c r="O54" s="464"/>
      <c r="P54" s="464"/>
      <c r="S54" s="153"/>
      <c r="T54" s="146"/>
      <c r="V54" s="18"/>
      <c r="W54" s="18"/>
      <c r="X54" s="147"/>
      <c r="Y54" s="15"/>
      <c r="AA54" s="362"/>
      <c r="AB54" s="365"/>
      <c r="AD54" s="364"/>
      <c r="AF54" s="470"/>
      <c r="BG54" s="470"/>
    </row>
    <row r="55" spans="3:59" s="466" customFormat="1" ht="69" customHeight="1" x14ac:dyDescent="0.25">
      <c r="C55" s="464"/>
      <c r="E55" s="634"/>
      <c r="H55" s="501"/>
      <c r="I55" s="202"/>
      <c r="J55" s="389"/>
      <c r="K55" s="153"/>
      <c r="L55" s="153"/>
      <c r="M55" s="157"/>
      <c r="N55" s="464"/>
      <c r="O55" s="464"/>
      <c r="P55" s="464"/>
      <c r="S55" s="153"/>
      <c r="T55" s="146"/>
      <c r="V55" s="158"/>
      <c r="W55" s="158"/>
      <c r="X55" s="147"/>
      <c r="Y55" s="15"/>
      <c r="AA55" s="362"/>
      <c r="AB55" s="365"/>
      <c r="AD55" s="364"/>
      <c r="AF55" s="470"/>
      <c r="BG55" s="470"/>
    </row>
    <row r="56" spans="3:59" s="466" customFormat="1" ht="69" customHeight="1" x14ac:dyDescent="0.25">
      <c r="C56" s="464"/>
      <c r="E56" s="634"/>
      <c r="H56" s="501"/>
      <c r="I56" s="376"/>
      <c r="J56" s="376"/>
      <c r="K56" s="15"/>
      <c r="L56" s="153"/>
      <c r="M56" s="154"/>
      <c r="N56" s="464"/>
      <c r="O56" s="464"/>
      <c r="P56" s="464"/>
      <c r="S56" s="15"/>
      <c r="T56" s="146"/>
      <c r="V56" s="18"/>
      <c r="W56" s="18"/>
      <c r="X56" s="147"/>
      <c r="Y56" s="15"/>
      <c r="AA56" s="362"/>
      <c r="AB56" s="365"/>
      <c r="AD56" s="17"/>
      <c r="AF56" s="470"/>
      <c r="BG56" s="470"/>
    </row>
    <row r="57" spans="3:59" s="466" customFormat="1" ht="69" customHeight="1" x14ac:dyDescent="0.25">
      <c r="C57" s="464"/>
      <c r="E57" s="634"/>
      <c r="H57" s="501"/>
      <c r="I57" s="390"/>
      <c r="J57" s="15"/>
      <c r="K57" s="15"/>
      <c r="L57" s="17"/>
      <c r="M57" s="162"/>
      <c r="N57" s="464"/>
      <c r="O57" s="464"/>
      <c r="P57" s="464"/>
      <c r="S57" s="15"/>
      <c r="T57" s="146"/>
      <c r="V57" s="18"/>
      <c r="W57" s="18"/>
      <c r="X57" s="147"/>
      <c r="Y57" s="15"/>
      <c r="AA57" s="362"/>
      <c r="AB57" s="365"/>
      <c r="AD57" s="364"/>
      <c r="AF57" s="470"/>
      <c r="BG57" s="470"/>
    </row>
    <row r="58" spans="3:59" s="466" customFormat="1" ht="69" customHeight="1" x14ac:dyDescent="0.25">
      <c r="C58" s="464"/>
      <c r="E58" s="634"/>
      <c r="H58" s="501"/>
      <c r="I58" s="202"/>
      <c r="J58" s="15"/>
      <c r="K58" s="15"/>
      <c r="L58" s="391"/>
      <c r="M58" s="164"/>
      <c r="N58" s="464"/>
      <c r="O58" s="464"/>
      <c r="P58" s="464"/>
      <c r="S58" s="15"/>
      <c r="T58" s="146"/>
      <c r="V58" s="18"/>
      <c r="W58" s="155"/>
      <c r="X58" s="147"/>
      <c r="Y58" s="15"/>
      <c r="AA58" s="362"/>
      <c r="AB58" s="365"/>
      <c r="AD58" s="17"/>
      <c r="AF58" s="470"/>
      <c r="BG58" s="470"/>
    </row>
    <row r="59" spans="3:59" s="466" customFormat="1" ht="69" customHeight="1" x14ac:dyDescent="0.25">
      <c r="C59" s="464"/>
      <c r="E59" s="634"/>
      <c r="H59" s="501"/>
      <c r="I59" s="376"/>
      <c r="J59" s="15"/>
      <c r="K59" s="27"/>
      <c r="L59" s="27"/>
      <c r="M59" s="154"/>
      <c r="N59" s="464"/>
      <c r="O59" s="464"/>
      <c r="P59" s="464"/>
      <c r="S59" s="27"/>
      <c r="T59" s="146"/>
      <c r="V59" s="18"/>
      <c r="W59" s="18"/>
      <c r="X59" s="147"/>
      <c r="Y59" s="15"/>
      <c r="AA59" s="362"/>
      <c r="AB59" s="365"/>
      <c r="AD59" s="17"/>
      <c r="AF59" s="470"/>
      <c r="AG59" s="470"/>
      <c r="AH59" s="470"/>
      <c r="AI59" s="470"/>
      <c r="AJ59" s="470"/>
      <c r="AK59" s="470"/>
      <c r="AL59" s="470"/>
      <c r="AM59" s="470"/>
      <c r="AN59" s="470"/>
      <c r="AO59" s="470"/>
      <c r="AP59" s="470"/>
      <c r="AQ59" s="470"/>
      <c r="AR59" s="470"/>
      <c r="AS59" s="470"/>
      <c r="AT59" s="470"/>
      <c r="AU59" s="470"/>
      <c r="AV59" s="470"/>
      <c r="AW59" s="470"/>
      <c r="AX59" s="470"/>
      <c r="AY59" s="470"/>
      <c r="AZ59" s="470"/>
      <c r="BA59" s="470"/>
      <c r="BB59" s="470"/>
      <c r="BC59" s="470"/>
      <c r="BD59" s="470"/>
      <c r="BE59" s="470"/>
      <c r="BF59" s="470"/>
      <c r="BG59" s="470"/>
    </row>
    <row r="60" spans="3:59" s="466" customFormat="1" ht="69" customHeight="1" x14ac:dyDescent="0.25">
      <c r="C60" s="464"/>
      <c r="E60" s="634"/>
      <c r="H60" s="501"/>
      <c r="I60" s="202"/>
      <c r="J60" s="15"/>
      <c r="K60" s="15"/>
      <c r="L60" s="15"/>
      <c r="M60" s="162"/>
      <c r="N60" s="464"/>
      <c r="O60" s="464"/>
      <c r="P60" s="464"/>
      <c r="S60" s="15"/>
      <c r="T60" s="146"/>
      <c r="V60" s="18"/>
      <c r="W60" s="18"/>
      <c r="X60" s="147"/>
      <c r="Y60" s="15"/>
      <c r="AA60" s="362"/>
      <c r="AB60" s="365"/>
      <c r="AD60" s="17"/>
      <c r="AF60" s="470"/>
      <c r="BG60" s="470"/>
    </row>
    <row r="61" spans="3:59" s="466" customFormat="1" ht="69" customHeight="1" x14ac:dyDescent="0.25">
      <c r="C61" s="464"/>
      <c r="E61" s="634"/>
      <c r="H61" s="501"/>
      <c r="I61" s="202"/>
      <c r="J61" s="15"/>
      <c r="K61" s="15"/>
      <c r="L61" s="15"/>
      <c r="M61" s="162"/>
      <c r="N61" s="464"/>
      <c r="O61" s="464"/>
      <c r="P61" s="464"/>
      <c r="S61" s="15"/>
      <c r="T61" s="146"/>
      <c r="V61" s="18"/>
      <c r="W61" s="18"/>
      <c r="X61" s="147"/>
      <c r="Y61" s="15"/>
      <c r="AA61" s="362"/>
      <c r="AB61" s="365"/>
      <c r="AD61" s="17"/>
      <c r="AF61" s="470"/>
      <c r="BG61" s="470"/>
    </row>
    <row r="62" spans="3:59" s="466" customFormat="1" ht="69" customHeight="1" x14ac:dyDescent="0.25">
      <c r="C62" s="464"/>
      <c r="E62" s="634"/>
      <c r="H62" s="501"/>
      <c r="I62" s="202"/>
      <c r="J62" s="15"/>
      <c r="K62" s="15"/>
      <c r="L62" s="15"/>
      <c r="M62" s="162"/>
      <c r="N62" s="464"/>
      <c r="O62" s="464"/>
      <c r="P62" s="464"/>
      <c r="S62" s="15"/>
      <c r="T62" s="146"/>
      <c r="V62" s="18"/>
      <c r="W62" s="18"/>
      <c r="X62" s="147"/>
      <c r="Y62" s="15"/>
      <c r="AA62" s="362"/>
      <c r="AB62" s="365"/>
      <c r="AD62" s="175"/>
      <c r="AF62" s="470"/>
      <c r="BG62" s="470"/>
    </row>
    <row r="63" spans="3:59" s="466" customFormat="1" ht="69" customHeight="1" x14ac:dyDescent="0.25">
      <c r="C63" s="464"/>
      <c r="E63" s="634"/>
      <c r="H63" s="501"/>
      <c r="I63" s="202"/>
      <c r="J63" s="27"/>
      <c r="K63" s="27"/>
      <c r="L63" s="27"/>
      <c r="M63" s="164"/>
      <c r="N63" s="464"/>
      <c r="O63" s="464"/>
      <c r="P63" s="464"/>
      <c r="S63" s="27"/>
      <c r="T63" s="146"/>
      <c r="V63" s="18"/>
      <c r="W63" s="18"/>
      <c r="X63" s="147"/>
      <c r="Y63" s="15"/>
      <c r="AA63" s="362"/>
      <c r="AB63" s="365"/>
      <c r="AD63" s="17"/>
      <c r="AF63" s="470"/>
      <c r="BG63" s="470"/>
    </row>
    <row r="64" spans="3:59" s="466" customFormat="1" ht="69" customHeight="1" x14ac:dyDescent="0.25">
      <c r="C64" s="464"/>
      <c r="E64" s="637"/>
      <c r="H64" s="501"/>
      <c r="I64" s="367"/>
      <c r="J64" s="392"/>
      <c r="N64" s="464"/>
      <c r="O64" s="464"/>
      <c r="P64" s="464"/>
      <c r="T64" s="146"/>
      <c r="X64" s="147"/>
      <c r="Y64" s="203"/>
      <c r="AA64" s="362"/>
      <c r="AB64" s="365"/>
      <c r="AD64" s="15"/>
      <c r="AF64" s="470"/>
      <c r="BG64" s="470"/>
    </row>
    <row r="65" spans="3:59" s="466" customFormat="1" ht="69" customHeight="1" x14ac:dyDescent="0.25">
      <c r="C65" s="464"/>
      <c r="E65" s="637"/>
      <c r="H65" s="501"/>
      <c r="I65" s="202"/>
      <c r="J65" s="392"/>
      <c r="N65" s="464"/>
      <c r="O65" s="464"/>
      <c r="P65" s="464"/>
      <c r="T65" s="146"/>
      <c r="X65" s="147"/>
      <c r="Y65" s="203"/>
      <c r="AA65" s="362"/>
      <c r="AB65" s="365"/>
      <c r="AD65" s="15"/>
      <c r="AF65" s="470"/>
      <c r="BG65" s="470"/>
    </row>
    <row r="66" spans="3:59" s="466" customFormat="1" ht="69" customHeight="1" x14ac:dyDescent="0.25">
      <c r="C66" s="464"/>
      <c r="E66" s="637"/>
      <c r="H66" s="501"/>
      <c r="I66" s="202"/>
      <c r="J66" s="392"/>
      <c r="N66" s="464"/>
      <c r="O66" s="464"/>
      <c r="P66" s="464"/>
      <c r="T66" s="146"/>
      <c r="X66" s="147"/>
      <c r="Y66" s="203"/>
      <c r="AA66" s="362"/>
      <c r="AB66" s="365"/>
      <c r="AD66" s="15"/>
      <c r="AF66" s="470"/>
      <c r="BG66" s="470"/>
    </row>
    <row r="67" spans="3:59" s="466" customFormat="1" ht="69" customHeight="1" x14ac:dyDescent="0.25">
      <c r="C67" s="464"/>
      <c r="E67" s="637"/>
      <c r="H67" s="501"/>
      <c r="I67" s="202"/>
      <c r="J67" s="392"/>
      <c r="N67" s="464"/>
      <c r="O67" s="464"/>
      <c r="P67" s="464"/>
      <c r="T67" s="146"/>
      <c r="X67" s="147"/>
      <c r="Y67" s="203"/>
      <c r="AA67" s="362"/>
      <c r="AB67" s="365"/>
      <c r="AD67" s="15"/>
      <c r="AF67" s="470"/>
      <c r="BG67" s="470"/>
    </row>
    <row r="68" spans="3:59" s="466" customFormat="1" ht="69" customHeight="1" x14ac:dyDescent="0.2">
      <c r="C68" s="464"/>
      <c r="E68" s="639"/>
      <c r="H68" s="501"/>
      <c r="I68" s="370"/>
      <c r="N68" s="464"/>
      <c r="O68" s="464"/>
      <c r="P68" s="464"/>
      <c r="T68" s="146"/>
      <c r="X68" s="147"/>
      <c r="Y68" s="372"/>
      <c r="AA68" s="362"/>
      <c r="AB68" s="365"/>
      <c r="AF68" s="470"/>
      <c r="BG68" s="470"/>
    </row>
    <row r="69" spans="3:59" s="466" customFormat="1" ht="69" customHeight="1" x14ac:dyDescent="0.25">
      <c r="C69" s="464"/>
      <c r="E69" s="639"/>
      <c r="H69" s="501"/>
      <c r="I69" s="202"/>
      <c r="J69" s="203"/>
      <c r="K69" s="27"/>
      <c r="L69" s="20"/>
      <c r="M69" s="197"/>
      <c r="N69" s="464"/>
      <c r="O69" s="464"/>
      <c r="P69" s="464"/>
      <c r="T69" s="146"/>
      <c r="U69" s="27"/>
      <c r="V69" s="393"/>
      <c r="W69" s="393"/>
      <c r="X69" s="147"/>
      <c r="Y69" s="27"/>
      <c r="AA69" s="362"/>
      <c r="AB69" s="365"/>
      <c r="AF69" s="470"/>
      <c r="BG69" s="470"/>
    </row>
    <row r="70" spans="3:59" s="466" customFormat="1" ht="69" customHeight="1" x14ac:dyDescent="0.25">
      <c r="C70" s="464"/>
      <c r="E70" s="639"/>
      <c r="H70" s="501"/>
      <c r="I70" s="202"/>
      <c r="J70" s="203"/>
      <c r="K70" s="17"/>
      <c r="L70" s="199"/>
      <c r="M70" s="164"/>
      <c r="N70" s="464"/>
      <c r="O70" s="464"/>
      <c r="P70" s="464"/>
      <c r="T70" s="146"/>
      <c r="U70" s="17"/>
      <c r="V70" s="393"/>
      <c r="W70" s="393"/>
      <c r="X70" s="147"/>
      <c r="Y70" s="27"/>
      <c r="AA70" s="362"/>
      <c r="AB70" s="365"/>
      <c r="AF70" s="470"/>
      <c r="BG70" s="470"/>
    </row>
    <row r="71" spans="3:59" s="466" customFormat="1" ht="69" customHeight="1" x14ac:dyDescent="0.2">
      <c r="C71" s="464"/>
      <c r="E71" s="639"/>
      <c r="H71" s="501"/>
      <c r="I71" s="465"/>
      <c r="J71" s="203"/>
      <c r="K71" s="465"/>
      <c r="L71" s="200"/>
      <c r="M71" s="465"/>
      <c r="N71" s="464"/>
      <c r="O71" s="464"/>
      <c r="P71" s="395"/>
      <c r="T71" s="146"/>
      <c r="U71" s="465"/>
      <c r="V71" s="378"/>
      <c r="W71" s="201"/>
      <c r="X71" s="147"/>
      <c r="Y71" s="403"/>
      <c r="AA71" s="362"/>
      <c r="AB71" s="365"/>
      <c r="AF71" s="470"/>
      <c r="BG71" s="470"/>
    </row>
    <row r="72" spans="3:59" s="466" customFormat="1" ht="69" customHeight="1" x14ac:dyDescent="0.2">
      <c r="C72" s="464"/>
      <c r="E72" s="639"/>
      <c r="H72" s="501"/>
      <c r="I72" s="202"/>
      <c r="J72" s="199"/>
      <c r="K72" s="16"/>
      <c r="L72" s="199"/>
      <c r="M72" s="164"/>
      <c r="N72" s="464"/>
      <c r="O72" s="464"/>
      <c r="P72" s="464"/>
      <c r="T72" s="146"/>
      <c r="U72" s="16"/>
      <c r="V72" s="393"/>
      <c r="W72" s="393"/>
      <c r="X72" s="147"/>
      <c r="Y72" s="403"/>
      <c r="AA72" s="362"/>
      <c r="AB72" s="365"/>
      <c r="AF72" s="470"/>
      <c r="BG72" s="470"/>
    </row>
    <row r="73" spans="3:59" s="466" customFormat="1" ht="69" customHeight="1" x14ac:dyDescent="0.2">
      <c r="C73" s="464"/>
      <c r="E73" s="639"/>
      <c r="H73" s="501"/>
      <c r="I73" s="370"/>
      <c r="N73" s="464"/>
      <c r="O73" s="464"/>
      <c r="T73" s="146"/>
      <c r="X73" s="147"/>
      <c r="Y73" s="372"/>
      <c r="AA73" s="362"/>
      <c r="AB73" s="365"/>
      <c r="AF73" s="470"/>
      <c r="BG73" s="470"/>
    </row>
    <row r="74" spans="3:59" s="466" customFormat="1" ht="69" customHeight="1" x14ac:dyDescent="0.2">
      <c r="C74" s="464"/>
      <c r="E74" s="639"/>
      <c r="H74" s="501"/>
      <c r="I74" s="370"/>
      <c r="N74" s="464"/>
      <c r="O74" s="464"/>
      <c r="T74" s="146"/>
      <c r="X74" s="147"/>
      <c r="Y74" s="372"/>
      <c r="AA74" s="362"/>
      <c r="AB74" s="365"/>
      <c r="AF74" s="470"/>
      <c r="BG74" s="470"/>
    </row>
    <row r="75" spans="3:59" s="466" customFormat="1" ht="69" customHeight="1" x14ac:dyDescent="0.25">
      <c r="C75" s="464"/>
      <c r="E75" s="639"/>
      <c r="H75" s="501"/>
      <c r="I75" s="202"/>
      <c r="N75" s="464"/>
      <c r="O75" s="464"/>
      <c r="P75" s="395"/>
      <c r="T75" s="146"/>
      <c r="X75" s="147"/>
      <c r="Y75" s="366"/>
      <c r="AA75" s="362"/>
      <c r="AB75" s="365"/>
      <c r="AF75" s="470"/>
      <c r="BG75" s="470"/>
    </row>
    <row r="76" spans="3:59" s="466" customFormat="1" ht="69" customHeight="1" x14ac:dyDescent="0.2">
      <c r="C76" s="464"/>
      <c r="E76" s="639"/>
      <c r="H76" s="258"/>
      <c r="I76" s="386"/>
      <c r="J76" s="199"/>
      <c r="K76" s="17"/>
      <c r="L76" s="17"/>
      <c r="N76" s="464"/>
      <c r="O76" s="464"/>
      <c r="P76" s="464"/>
      <c r="T76" s="146"/>
      <c r="U76" s="17"/>
      <c r="V76" s="393"/>
      <c r="W76" s="393"/>
      <c r="X76" s="147"/>
      <c r="Y76" s="366"/>
      <c r="AA76" s="362"/>
      <c r="AB76" s="365"/>
      <c r="AF76" s="470"/>
      <c r="BG76" s="470"/>
    </row>
    <row r="77" spans="3:59" s="466" customFormat="1" ht="69" customHeight="1" x14ac:dyDescent="0.25">
      <c r="C77" s="464"/>
      <c r="E77" s="639"/>
      <c r="H77" s="258"/>
      <c r="I77" s="370"/>
      <c r="J77" s="396"/>
      <c r="N77" s="464"/>
      <c r="O77" s="464"/>
      <c r="P77" s="464"/>
      <c r="T77" s="146"/>
      <c r="X77" s="147"/>
      <c r="AA77" s="362"/>
      <c r="AB77" s="365"/>
      <c r="AF77" s="470"/>
      <c r="BG77" s="470"/>
    </row>
    <row r="78" spans="3:59" s="466" customFormat="1" ht="69" customHeight="1" x14ac:dyDescent="0.2">
      <c r="C78" s="464"/>
      <c r="E78" s="639"/>
      <c r="H78" s="258"/>
      <c r="I78" s="397"/>
      <c r="J78" s="199"/>
      <c r="K78" s="17"/>
      <c r="L78" s="17"/>
      <c r="N78" s="464"/>
      <c r="O78" s="464"/>
      <c r="P78" s="464"/>
      <c r="T78" s="146"/>
      <c r="U78" s="17"/>
      <c r="V78" s="393"/>
      <c r="W78" s="393"/>
      <c r="X78" s="147"/>
      <c r="Y78" s="361"/>
      <c r="AA78" s="362"/>
      <c r="AB78" s="365"/>
      <c r="AF78" s="470"/>
      <c r="BG78" s="470"/>
    </row>
    <row r="79" spans="3:59" s="466" customFormat="1" ht="69" customHeight="1" x14ac:dyDescent="0.2">
      <c r="C79" s="464"/>
      <c r="E79" s="639"/>
      <c r="H79" s="258"/>
      <c r="I79" s="386"/>
      <c r="J79" s="398"/>
      <c r="K79" s="398"/>
      <c r="N79" s="464"/>
      <c r="O79" s="464"/>
      <c r="P79" s="464"/>
      <c r="T79" s="146"/>
      <c r="X79" s="147"/>
      <c r="AA79" s="362"/>
      <c r="AB79" s="365"/>
      <c r="AF79" s="470"/>
      <c r="BG79" s="470"/>
    </row>
    <row r="80" spans="3:59" s="466" customFormat="1" ht="69" customHeight="1" x14ac:dyDescent="0.2">
      <c r="C80" s="464"/>
      <c r="E80" s="634"/>
      <c r="H80" s="258"/>
      <c r="I80" s="399"/>
      <c r="K80" s="503"/>
      <c r="M80" s="400"/>
      <c r="N80" s="464"/>
      <c r="O80" s="464"/>
      <c r="P80" s="464"/>
      <c r="T80" s="146"/>
      <c r="V80" s="382"/>
      <c r="W80" s="382"/>
      <c r="X80" s="147"/>
      <c r="Y80" s="196"/>
      <c r="AA80" s="362"/>
      <c r="AB80" s="365"/>
      <c r="AF80" s="470"/>
      <c r="BG80" s="470"/>
    </row>
    <row r="81" spans="3:59" s="466" customFormat="1" ht="69" customHeight="1" x14ac:dyDescent="0.25">
      <c r="C81" s="464"/>
      <c r="E81" s="634"/>
      <c r="H81" s="258"/>
      <c r="I81" s="401"/>
      <c r="K81" s="503"/>
      <c r="M81" s="400"/>
      <c r="N81" s="464"/>
      <c r="O81" s="464"/>
      <c r="P81" s="464"/>
      <c r="T81" s="146"/>
      <c r="V81" s="382"/>
      <c r="W81" s="382"/>
      <c r="X81" s="147"/>
      <c r="Y81" s="196"/>
      <c r="AA81" s="362"/>
      <c r="AB81" s="365"/>
      <c r="AF81" s="470"/>
      <c r="BG81" s="470"/>
    </row>
    <row r="82" spans="3:59" s="466" customFormat="1" ht="69" customHeight="1" x14ac:dyDescent="0.25">
      <c r="C82" s="464"/>
      <c r="E82" s="634"/>
      <c r="H82" s="258"/>
      <c r="I82" s="401"/>
      <c r="K82" s="380"/>
      <c r="M82" s="400"/>
      <c r="N82" s="464"/>
      <c r="O82" s="464"/>
      <c r="P82" s="395"/>
      <c r="T82" s="146"/>
      <c r="V82" s="382"/>
      <c r="W82" s="382"/>
      <c r="X82" s="147"/>
      <c r="Y82" s="196"/>
      <c r="AA82" s="362"/>
      <c r="AB82" s="365"/>
      <c r="AF82" s="470"/>
      <c r="BG82" s="470"/>
    </row>
    <row r="83" spans="3:59" s="466" customFormat="1" ht="69" customHeight="1" x14ac:dyDescent="0.2">
      <c r="C83" s="464"/>
      <c r="E83" s="634"/>
      <c r="H83" s="258"/>
      <c r="I83" s="402"/>
      <c r="M83" s="400"/>
      <c r="N83" s="464"/>
      <c r="O83" s="464"/>
      <c r="P83" s="464"/>
      <c r="T83" s="146"/>
      <c r="V83" s="382"/>
      <c r="W83" s="382"/>
      <c r="X83" s="147"/>
      <c r="Y83" s="372"/>
      <c r="AA83" s="362"/>
      <c r="AB83" s="365"/>
      <c r="AF83" s="470"/>
      <c r="BG83" s="470"/>
    </row>
    <row r="84" spans="3:59" s="466" customFormat="1" ht="69" customHeight="1" x14ac:dyDescent="0.2">
      <c r="C84" s="464"/>
      <c r="E84" s="634"/>
      <c r="H84" s="258"/>
      <c r="I84" s="402"/>
      <c r="M84" s="400"/>
      <c r="N84" s="464"/>
      <c r="O84" s="464"/>
      <c r="P84" s="464"/>
      <c r="T84" s="146"/>
      <c r="V84" s="382"/>
      <c r="W84" s="382"/>
      <c r="X84" s="147"/>
      <c r="Y84" s="372"/>
      <c r="AA84" s="362"/>
      <c r="AB84" s="365"/>
      <c r="AF84" s="470"/>
      <c r="BG84" s="470"/>
    </row>
    <row r="85" spans="3:59" s="466" customFormat="1" ht="69" customHeight="1" x14ac:dyDescent="0.25">
      <c r="C85" s="464"/>
      <c r="E85" s="634"/>
      <c r="H85" s="258"/>
      <c r="I85" s="401"/>
      <c r="M85" s="400"/>
      <c r="N85" s="464"/>
      <c r="O85" s="464"/>
      <c r="P85" s="394"/>
      <c r="T85" s="146"/>
      <c r="V85" s="382"/>
      <c r="W85" s="382"/>
      <c r="X85" s="147"/>
      <c r="Y85" s="196"/>
      <c r="AA85" s="362"/>
      <c r="AB85" s="365"/>
      <c r="AF85" s="470"/>
      <c r="BG85" s="470"/>
    </row>
    <row r="86" spans="3:59" s="466" customFormat="1" ht="69" customHeight="1" x14ac:dyDescent="0.25">
      <c r="C86" s="464"/>
      <c r="E86" s="634"/>
      <c r="H86" s="258"/>
      <c r="I86" s="401"/>
      <c r="M86" s="400"/>
      <c r="N86" s="464"/>
      <c r="O86" s="464"/>
      <c r="P86" s="394"/>
      <c r="T86" s="146"/>
      <c r="V86" s="382"/>
      <c r="W86" s="382"/>
      <c r="X86" s="147"/>
      <c r="Y86" s="196"/>
      <c r="AA86" s="362"/>
      <c r="AB86" s="365"/>
      <c r="AF86" s="470"/>
      <c r="BG86" s="470"/>
    </row>
    <row r="87" spans="3:59" s="466" customFormat="1" ht="69" customHeight="1" x14ac:dyDescent="0.25">
      <c r="C87" s="464"/>
      <c r="E87" s="634"/>
      <c r="H87" s="258"/>
      <c r="I87" s="401"/>
      <c r="J87" s="199"/>
      <c r="K87" s="464"/>
      <c r="L87" s="380"/>
      <c r="M87" s="400"/>
      <c r="N87" s="464"/>
      <c r="O87" s="464"/>
      <c r="P87" s="258"/>
      <c r="S87" s="464"/>
      <c r="T87" s="146"/>
      <c r="V87" s="393"/>
      <c r="W87" s="393"/>
      <c r="X87" s="147"/>
      <c r="Y87" s="196"/>
      <c r="AA87" s="362"/>
      <c r="AB87" s="365"/>
      <c r="AF87" s="470"/>
      <c r="BG87" s="470"/>
    </row>
    <row r="88" spans="3:59" s="466" customFormat="1" ht="69" customHeight="1" x14ac:dyDescent="0.2">
      <c r="C88" s="464"/>
      <c r="E88" s="634"/>
      <c r="H88" s="258"/>
      <c r="I88" s="403"/>
      <c r="J88" s="395"/>
      <c r="K88" s="395"/>
      <c r="L88" s="395"/>
      <c r="M88" s="258"/>
      <c r="N88" s="464"/>
      <c r="O88" s="464"/>
      <c r="P88" s="464"/>
      <c r="T88" s="146"/>
      <c r="V88" s="393"/>
      <c r="W88" s="393"/>
      <c r="X88" s="147"/>
      <c r="Y88" s="372"/>
      <c r="AA88" s="362"/>
      <c r="AB88" s="365"/>
      <c r="AF88" s="470"/>
      <c r="BG88" s="470"/>
    </row>
    <row r="89" spans="3:59" s="466" customFormat="1" ht="69" customHeight="1" x14ac:dyDescent="0.25">
      <c r="C89" s="464"/>
      <c r="E89" s="634"/>
      <c r="H89" s="258"/>
      <c r="I89" s="376"/>
      <c r="J89" s="199"/>
      <c r="K89" s="258"/>
      <c r="L89" s="258"/>
      <c r="M89" s="258"/>
      <c r="N89" s="464"/>
      <c r="O89" s="464"/>
      <c r="P89" s="258"/>
      <c r="S89" s="258"/>
      <c r="T89" s="146"/>
      <c r="V89" s="393"/>
      <c r="W89" s="393"/>
      <c r="X89" s="147"/>
      <c r="Y89" s="196"/>
      <c r="AA89" s="362"/>
      <c r="AB89" s="365"/>
      <c r="AF89" s="470"/>
      <c r="BG89" s="470"/>
    </row>
    <row r="90" spans="3:59" s="466" customFormat="1" ht="69" customHeight="1" x14ac:dyDescent="0.25">
      <c r="C90" s="464"/>
      <c r="E90" s="634"/>
      <c r="H90" s="258"/>
      <c r="I90" s="376"/>
      <c r="J90" s="199"/>
      <c r="K90" s="258"/>
      <c r="L90" s="258"/>
      <c r="M90" s="258"/>
      <c r="N90" s="464"/>
      <c r="O90" s="464"/>
      <c r="P90" s="258"/>
      <c r="S90" s="258"/>
      <c r="T90" s="146"/>
      <c r="V90" s="393"/>
      <c r="W90" s="393"/>
      <c r="X90" s="147"/>
      <c r="Y90" s="258"/>
      <c r="AA90" s="362"/>
      <c r="AB90" s="365"/>
      <c r="AF90" s="470"/>
      <c r="BG90" s="470"/>
    </row>
    <row r="91" spans="3:59" s="466" customFormat="1" ht="69" customHeight="1" x14ac:dyDescent="0.25">
      <c r="C91" s="464"/>
      <c r="E91" s="634"/>
      <c r="H91" s="258"/>
      <c r="I91" s="376"/>
      <c r="J91" s="199"/>
      <c r="K91" s="258"/>
      <c r="L91" s="258"/>
      <c r="M91" s="258"/>
      <c r="N91" s="464"/>
      <c r="O91" s="464"/>
      <c r="P91" s="258"/>
      <c r="S91" s="258"/>
      <c r="T91" s="146"/>
      <c r="V91" s="393"/>
      <c r="W91" s="393"/>
      <c r="X91" s="147"/>
      <c r="Y91" s="27"/>
      <c r="AA91" s="362"/>
      <c r="AB91" s="365"/>
      <c r="AF91" s="470"/>
      <c r="BG91" s="470"/>
    </row>
    <row r="92" spans="3:59" s="466" customFormat="1" ht="69" customHeight="1" x14ac:dyDescent="0.25">
      <c r="C92" s="464"/>
      <c r="E92" s="634"/>
      <c r="H92" s="258"/>
      <c r="I92" s="376"/>
      <c r="J92" s="199"/>
      <c r="K92" s="258"/>
      <c r="L92" s="258"/>
      <c r="M92" s="258"/>
      <c r="N92" s="464"/>
      <c r="O92" s="464"/>
      <c r="P92" s="258"/>
      <c r="S92" s="258"/>
      <c r="T92" s="146"/>
      <c r="V92" s="393"/>
      <c r="W92" s="393"/>
      <c r="X92" s="147"/>
      <c r="Y92" s="27"/>
      <c r="AA92" s="362"/>
      <c r="AB92" s="365"/>
      <c r="AF92" s="470"/>
      <c r="BG92" s="470"/>
    </row>
    <row r="93" spans="3:59" s="466" customFormat="1" ht="69" customHeight="1" x14ac:dyDescent="0.25">
      <c r="C93" s="464"/>
      <c r="E93" s="634"/>
      <c r="H93" s="258"/>
      <c r="I93" s="376"/>
      <c r="J93" s="199"/>
      <c r="K93" s="258"/>
      <c r="L93" s="258"/>
      <c r="M93" s="258"/>
      <c r="N93" s="464"/>
      <c r="O93" s="464"/>
      <c r="P93" s="258"/>
      <c r="S93" s="258"/>
      <c r="T93" s="146"/>
      <c r="V93" s="393"/>
      <c r="W93" s="393"/>
      <c r="X93" s="147"/>
      <c r="Y93" s="27"/>
      <c r="AA93" s="362"/>
      <c r="AB93" s="365"/>
      <c r="AF93" s="470"/>
      <c r="BG93" s="470"/>
    </row>
    <row r="94" spans="3:59" s="466" customFormat="1" ht="69" customHeight="1" x14ac:dyDescent="0.25">
      <c r="C94" s="464"/>
      <c r="E94" s="634"/>
      <c r="H94" s="258"/>
      <c r="I94" s="376"/>
      <c r="J94" s="199"/>
      <c r="K94" s="258"/>
      <c r="L94" s="258"/>
      <c r="M94" s="258"/>
      <c r="N94" s="464"/>
      <c r="O94" s="464"/>
      <c r="P94" s="258"/>
      <c r="S94" s="258"/>
      <c r="T94" s="146"/>
      <c r="V94" s="393"/>
      <c r="W94" s="393"/>
      <c r="X94" s="147"/>
      <c r="Y94" s="258"/>
      <c r="AA94" s="362"/>
      <c r="AB94" s="365"/>
      <c r="AF94" s="470"/>
      <c r="BG94" s="470"/>
    </row>
    <row r="95" spans="3:59" s="466" customFormat="1" ht="69" customHeight="1" x14ac:dyDescent="0.25">
      <c r="C95" s="464"/>
      <c r="E95" s="639"/>
      <c r="H95" s="501"/>
      <c r="I95" s="388"/>
      <c r="J95" s="199"/>
      <c r="N95" s="464"/>
      <c r="O95" s="464"/>
      <c r="P95" s="464"/>
      <c r="T95" s="146"/>
      <c r="X95" s="147"/>
      <c r="Y95" s="258"/>
      <c r="AA95" s="362"/>
      <c r="AB95" s="365"/>
      <c r="AF95" s="470"/>
      <c r="BG95" s="470"/>
    </row>
    <row r="96" spans="3:59" s="466" customFormat="1" ht="69" customHeight="1" x14ac:dyDescent="0.25">
      <c r="C96" s="464"/>
      <c r="E96" s="639"/>
      <c r="H96" s="501"/>
      <c r="I96" s="504"/>
      <c r="N96" s="464"/>
      <c r="O96" s="464"/>
      <c r="P96" s="464"/>
      <c r="T96" s="146"/>
      <c r="X96" s="147"/>
      <c r="AA96" s="362"/>
      <c r="AB96" s="365"/>
      <c r="AF96" s="470"/>
      <c r="BG96" s="470"/>
    </row>
    <row r="97" spans="3:59" s="466" customFormat="1" ht="69" customHeight="1" x14ac:dyDescent="0.25">
      <c r="C97" s="464"/>
      <c r="E97" s="639"/>
      <c r="H97" s="501"/>
      <c r="I97" s="388"/>
      <c r="J97" s="199"/>
      <c r="K97" s="258"/>
      <c r="L97" s="258"/>
      <c r="M97" s="258"/>
      <c r="N97" s="464"/>
      <c r="O97" s="464"/>
      <c r="P97" s="258"/>
      <c r="S97" s="258"/>
      <c r="T97" s="146"/>
      <c r="V97" s="393"/>
      <c r="W97" s="393"/>
      <c r="X97" s="147"/>
      <c r="Y97" s="258"/>
      <c r="AA97" s="362"/>
      <c r="AB97" s="365"/>
      <c r="AF97" s="470"/>
      <c r="BG97" s="470"/>
    </row>
    <row r="98" spans="3:59" s="466" customFormat="1" ht="69" customHeight="1" x14ac:dyDescent="0.25">
      <c r="C98" s="464"/>
      <c r="E98" s="639"/>
      <c r="H98" s="501"/>
      <c r="I98" s="388"/>
      <c r="J98" s="199"/>
      <c r="K98" s="258"/>
      <c r="L98" s="258"/>
      <c r="M98" s="409"/>
      <c r="N98" s="464"/>
      <c r="O98" s="464"/>
      <c r="P98" s="258"/>
      <c r="S98" s="258"/>
      <c r="T98" s="146"/>
      <c r="V98" s="393"/>
      <c r="W98" s="393"/>
      <c r="X98" s="147"/>
      <c r="Y98" s="258"/>
      <c r="AA98" s="362"/>
      <c r="AB98" s="365"/>
      <c r="AF98" s="470"/>
      <c r="BG98" s="470"/>
    </row>
    <row r="99" spans="3:59" s="466" customFormat="1" ht="69" customHeight="1" x14ac:dyDescent="0.25">
      <c r="C99" s="464"/>
      <c r="E99" s="639"/>
      <c r="H99" s="501"/>
      <c r="I99" s="388"/>
      <c r="J99" s="199"/>
      <c r="K99" s="258"/>
      <c r="L99" s="258"/>
      <c r="M99" s="409"/>
      <c r="N99" s="464"/>
      <c r="O99" s="464"/>
      <c r="P99" s="258"/>
      <c r="S99" s="258"/>
      <c r="T99" s="146"/>
      <c r="V99" s="393"/>
      <c r="W99" s="393"/>
      <c r="X99" s="147"/>
      <c r="Y99" s="258"/>
      <c r="AA99" s="362"/>
      <c r="AB99" s="365"/>
      <c r="AF99" s="470"/>
      <c r="BG99" s="470"/>
    </row>
    <row r="100" spans="3:59" s="466" customFormat="1" ht="69" customHeight="1" x14ac:dyDescent="0.25">
      <c r="C100" s="464"/>
      <c r="E100" s="639"/>
      <c r="H100" s="258"/>
      <c r="I100" s="366"/>
      <c r="J100" s="199"/>
      <c r="K100" s="258"/>
      <c r="L100" s="258"/>
      <c r="M100" s="409"/>
      <c r="N100" s="464"/>
      <c r="O100" s="464"/>
      <c r="P100" s="464"/>
      <c r="S100" s="258"/>
      <c r="T100" s="146"/>
      <c r="V100" s="393"/>
      <c r="W100" s="393"/>
      <c r="X100" s="147"/>
      <c r="Y100" s="258"/>
      <c r="AA100" s="362"/>
      <c r="AB100" s="365"/>
      <c r="AF100" s="470"/>
      <c r="BG100" s="470"/>
    </row>
    <row r="101" spans="3:59" s="466" customFormat="1" ht="69" customHeight="1" x14ac:dyDescent="0.25">
      <c r="C101" s="464"/>
      <c r="E101" s="639"/>
      <c r="H101" s="258"/>
      <c r="I101" s="366"/>
      <c r="J101" s="199"/>
      <c r="K101" s="258"/>
      <c r="L101" s="258"/>
      <c r="M101" s="409"/>
      <c r="N101" s="464"/>
      <c r="O101" s="464"/>
      <c r="P101" s="464"/>
      <c r="S101" s="258"/>
      <c r="T101" s="146"/>
      <c r="V101" s="393"/>
      <c r="W101" s="393"/>
      <c r="X101" s="147"/>
      <c r="Y101" s="258"/>
      <c r="AA101" s="362"/>
      <c r="AB101" s="365"/>
      <c r="AF101" s="470"/>
      <c r="BG101" s="470"/>
    </row>
    <row r="102" spans="3:59" s="466" customFormat="1" ht="69" customHeight="1" x14ac:dyDescent="0.25">
      <c r="C102" s="464"/>
      <c r="E102" s="639"/>
      <c r="H102" s="258"/>
      <c r="I102" s="364"/>
      <c r="J102" s="199"/>
      <c r="K102" s="258"/>
      <c r="L102" s="464"/>
      <c r="M102" s="409"/>
      <c r="N102" s="464"/>
      <c r="O102" s="464"/>
      <c r="P102" s="464"/>
      <c r="S102" s="258"/>
      <c r="T102" s="146"/>
      <c r="U102" s="258"/>
      <c r="V102" s="393"/>
      <c r="W102" s="393"/>
      <c r="X102" s="147"/>
      <c r="Y102" s="258"/>
      <c r="AA102" s="362"/>
      <c r="AB102" s="365"/>
      <c r="AF102" s="470"/>
      <c r="BG102" s="470"/>
    </row>
    <row r="103" spans="3:59" s="466" customFormat="1" ht="69" customHeight="1" x14ac:dyDescent="0.25">
      <c r="C103" s="464"/>
      <c r="E103" s="639"/>
      <c r="H103" s="258"/>
      <c r="I103" s="364"/>
      <c r="J103" s="199"/>
      <c r="K103" s="258"/>
      <c r="L103" s="464"/>
      <c r="M103" s="409"/>
      <c r="N103" s="464"/>
      <c r="O103" s="464"/>
      <c r="P103" s="464"/>
      <c r="S103" s="258"/>
      <c r="T103" s="146"/>
      <c r="U103" s="258"/>
      <c r="V103" s="393"/>
      <c r="W103" s="393"/>
      <c r="X103" s="147"/>
      <c r="Y103" s="258"/>
      <c r="AA103" s="362"/>
      <c r="AB103" s="365"/>
      <c r="AF103" s="470"/>
      <c r="BG103" s="470"/>
    </row>
    <row r="104" spans="3:59" s="466" customFormat="1" ht="69" customHeight="1" x14ac:dyDescent="0.25">
      <c r="C104" s="464"/>
      <c r="E104" s="639"/>
      <c r="H104" s="258"/>
      <c r="I104" s="364"/>
      <c r="J104" s="199"/>
      <c r="K104" s="258"/>
      <c r="L104" s="464"/>
      <c r="M104" s="409"/>
      <c r="N104" s="464"/>
      <c r="O104" s="464"/>
      <c r="P104" s="464"/>
      <c r="S104" s="258"/>
      <c r="T104" s="146"/>
      <c r="U104" s="258"/>
      <c r="V104" s="393"/>
      <c r="W104" s="393"/>
      <c r="X104" s="147"/>
      <c r="Y104" s="258"/>
      <c r="AA104" s="362"/>
      <c r="AB104" s="365"/>
      <c r="AF104" s="470"/>
      <c r="BG104" s="470"/>
    </row>
    <row r="105" spans="3:59" s="466" customFormat="1" ht="69" customHeight="1" x14ac:dyDescent="0.25">
      <c r="C105" s="464"/>
      <c r="E105" s="639"/>
      <c r="H105" s="258"/>
      <c r="I105" s="364"/>
      <c r="J105" s="199"/>
      <c r="K105" s="258"/>
      <c r="L105" s="464"/>
      <c r="M105" s="409"/>
      <c r="N105" s="464"/>
      <c r="O105" s="464"/>
      <c r="P105" s="464"/>
      <c r="S105" s="258"/>
      <c r="T105" s="146"/>
      <c r="U105" s="258"/>
      <c r="V105" s="393"/>
      <c r="W105" s="393"/>
      <c r="X105" s="147"/>
      <c r="Y105" s="258"/>
      <c r="AA105" s="362"/>
      <c r="AB105" s="365"/>
      <c r="AF105" s="470"/>
      <c r="BG105" s="470"/>
    </row>
    <row r="106" spans="3:59" s="466" customFormat="1" ht="69" customHeight="1" x14ac:dyDescent="0.25">
      <c r="C106" s="464"/>
      <c r="E106" s="639"/>
      <c r="H106" s="258"/>
      <c r="I106" s="364"/>
      <c r="J106" s="199"/>
      <c r="K106" s="199"/>
      <c r="L106" s="258"/>
      <c r="M106" s="505"/>
      <c r="N106" s="464"/>
      <c r="O106" s="464"/>
      <c r="P106" s="464"/>
      <c r="S106" s="199"/>
      <c r="T106" s="146"/>
      <c r="V106" s="393"/>
      <c r="W106" s="393"/>
      <c r="X106" s="147"/>
      <c r="Y106" s="258"/>
      <c r="Z106" s="365"/>
      <c r="AA106" s="362"/>
      <c r="AB106" s="365"/>
      <c r="AF106" s="470"/>
      <c r="BG106" s="470"/>
    </row>
    <row r="107" spans="3:59" s="466" customFormat="1" ht="69" customHeight="1" x14ac:dyDescent="0.25">
      <c r="C107" s="464"/>
      <c r="E107" s="639"/>
      <c r="H107" s="258"/>
      <c r="I107" s="364"/>
      <c r="J107" s="199"/>
      <c r="K107" s="199"/>
      <c r="L107" s="199"/>
      <c r="M107" s="409"/>
      <c r="N107" s="464"/>
      <c r="O107" s="464"/>
      <c r="P107" s="464"/>
      <c r="S107" s="199"/>
      <c r="T107" s="146"/>
      <c r="V107" s="393"/>
      <c r="W107" s="393"/>
      <c r="X107" s="147"/>
      <c r="Y107" s="258"/>
      <c r="AA107" s="362"/>
      <c r="AB107" s="365"/>
      <c r="AF107" s="470"/>
      <c r="BG107" s="470"/>
    </row>
    <row r="108" spans="3:59" s="466" customFormat="1" ht="69" customHeight="1" x14ac:dyDescent="0.25">
      <c r="C108" s="464"/>
      <c r="E108" s="640"/>
      <c r="H108" s="501"/>
      <c r="I108" s="202"/>
      <c r="N108" s="464"/>
      <c r="O108" s="464"/>
      <c r="P108" s="464"/>
      <c r="T108" s="146"/>
      <c r="X108" s="147"/>
      <c r="AA108" s="362"/>
      <c r="AB108" s="365"/>
      <c r="AF108" s="470"/>
      <c r="BG108" s="470"/>
    </row>
    <row r="109" spans="3:59" s="466" customFormat="1" ht="69" customHeight="1" x14ac:dyDescent="0.25">
      <c r="C109" s="464"/>
      <c r="E109" s="640"/>
      <c r="H109" s="501"/>
      <c r="I109" s="202"/>
      <c r="N109" s="464"/>
      <c r="O109" s="464"/>
      <c r="P109" s="464"/>
      <c r="T109" s="146"/>
      <c r="X109" s="147"/>
      <c r="AA109" s="362"/>
      <c r="AB109" s="365"/>
      <c r="AF109" s="470"/>
      <c r="BG109" s="470"/>
    </row>
    <row r="110" spans="3:59" s="466" customFormat="1" ht="69" customHeight="1" x14ac:dyDescent="0.25">
      <c r="C110" s="464"/>
      <c r="E110" s="640"/>
      <c r="H110" s="501"/>
      <c r="I110" s="202"/>
      <c r="N110" s="464"/>
      <c r="O110" s="464"/>
      <c r="P110" s="464"/>
      <c r="T110" s="146"/>
      <c r="X110" s="147"/>
      <c r="AA110" s="362"/>
      <c r="AB110" s="365"/>
      <c r="AF110" s="470"/>
      <c r="BG110" s="470"/>
    </row>
    <row r="111" spans="3:59" s="466" customFormat="1" ht="69" customHeight="1" x14ac:dyDescent="0.25">
      <c r="C111" s="464"/>
      <c r="E111" s="640"/>
      <c r="H111" s="501"/>
      <c r="I111" s="202"/>
      <c r="N111" s="464"/>
      <c r="O111" s="464"/>
      <c r="P111" s="464"/>
      <c r="T111" s="146"/>
      <c r="X111" s="147"/>
      <c r="AA111" s="362"/>
      <c r="AB111" s="365"/>
      <c r="AF111" s="470"/>
      <c r="BG111" s="470"/>
    </row>
    <row r="112" spans="3:59" s="466" customFormat="1" ht="69" customHeight="1" x14ac:dyDescent="0.25">
      <c r="C112" s="464"/>
      <c r="E112" s="640"/>
      <c r="H112" s="501"/>
      <c r="I112" s="202"/>
      <c r="N112" s="464"/>
      <c r="O112" s="464"/>
      <c r="P112" s="464"/>
      <c r="T112" s="146"/>
      <c r="X112" s="147"/>
      <c r="AA112" s="362"/>
      <c r="AB112" s="365"/>
      <c r="AF112" s="470"/>
      <c r="BG112" s="470"/>
    </row>
    <row r="113" spans="3:59" s="466" customFormat="1" ht="69" customHeight="1" x14ac:dyDescent="0.25">
      <c r="C113" s="464"/>
      <c r="E113" s="639"/>
      <c r="H113" s="258"/>
      <c r="I113" s="202"/>
      <c r="J113" s="27"/>
      <c r="K113" s="27"/>
      <c r="L113" s="27"/>
      <c r="N113" s="464"/>
      <c r="O113" s="464"/>
      <c r="P113" s="160"/>
      <c r="S113" s="27"/>
      <c r="T113" s="146"/>
      <c r="V113" s="404"/>
      <c r="W113" s="18"/>
      <c r="X113" s="147"/>
      <c r="Y113" s="361"/>
      <c r="AA113" s="362"/>
      <c r="AB113" s="365"/>
      <c r="AF113" s="470"/>
      <c r="BG113" s="470"/>
    </row>
    <row r="114" spans="3:59" s="466" customFormat="1" ht="69" customHeight="1" x14ac:dyDescent="0.25">
      <c r="C114" s="464"/>
      <c r="E114" s="639"/>
      <c r="H114" s="258"/>
      <c r="I114" s="202"/>
      <c r="K114" s="27"/>
      <c r="N114" s="464"/>
      <c r="O114" s="464"/>
      <c r="P114" s="160"/>
      <c r="S114" s="27"/>
      <c r="T114" s="146"/>
      <c r="V114" s="18"/>
      <c r="W114" s="404"/>
      <c r="X114" s="147"/>
      <c r="Y114" s="361"/>
      <c r="AA114" s="362"/>
      <c r="AB114" s="365"/>
      <c r="AF114" s="470"/>
      <c r="BG114" s="470"/>
    </row>
    <row r="115" spans="3:59" s="466" customFormat="1" ht="69" customHeight="1" x14ac:dyDescent="0.25">
      <c r="C115" s="464"/>
      <c r="E115" s="639"/>
      <c r="H115" s="258"/>
      <c r="I115" s="202"/>
      <c r="K115" s="27"/>
      <c r="N115" s="464"/>
      <c r="O115" s="464"/>
      <c r="P115" s="160"/>
      <c r="S115" s="27"/>
      <c r="T115" s="146"/>
      <c r="V115" s="404"/>
      <c r="W115" s="404"/>
      <c r="X115" s="147"/>
      <c r="Y115" s="361"/>
      <c r="AA115" s="362"/>
      <c r="AB115" s="365"/>
      <c r="AF115" s="470"/>
      <c r="BG115" s="470"/>
    </row>
    <row r="116" spans="3:59" s="466" customFormat="1" ht="69" customHeight="1" x14ac:dyDescent="0.25">
      <c r="C116" s="464"/>
      <c r="E116" s="634"/>
      <c r="G116" s="636"/>
      <c r="H116" s="501"/>
      <c r="I116" s="361"/>
      <c r="J116" s="366"/>
      <c r="K116" s="366"/>
      <c r="N116" s="464"/>
      <c r="O116" s="464"/>
      <c r="P116" s="258"/>
      <c r="T116" s="146"/>
      <c r="V116" s="405"/>
      <c r="W116" s="368"/>
      <c r="X116" s="147"/>
      <c r="Y116" s="361"/>
      <c r="AA116" s="362"/>
      <c r="AB116" s="365"/>
      <c r="AF116" s="470"/>
      <c r="BG116" s="470"/>
    </row>
    <row r="117" spans="3:59" s="466" customFormat="1" ht="69" customHeight="1" x14ac:dyDescent="0.25">
      <c r="C117" s="464"/>
      <c r="E117" s="634"/>
      <c r="G117" s="636"/>
      <c r="H117" s="501"/>
      <c r="I117" s="406"/>
      <c r="J117" s="406"/>
      <c r="K117" s="407"/>
      <c r="N117" s="464"/>
      <c r="O117" s="464"/>
      <c r="P117" s="258"/>
      <c r="T117" s="146"/>
      <c r="V117" s="405"/>
      <c r="W117" s="368"/>
      <c r="X117" s="147"/>
      <c r="Y117" s="361"/>
      <c r="AA117" s="362"/>
      <c r="AB117" s="365"/>
      <c r="AF117" s="470"/>
      <c r="BG117" s="470"/>
    </row>
    <row r="118" spans="3:59" s="466" customFormat="1" ht="69" customHeight="1" x14ac:dyDescent="0.25">
      <c r="C118" s="464"/>
      <c r="E118" s="634"/>
      <c r="G118" s="636"/>
      <c r="H118" s="501"/>
      <c r="I118" s="406"/>
      <c r="J118" s="406"/>
      <c r="K118" s="407"/>
      <c r="N118" s="464"/>
      <c r="O118" s="464"/>
      <c r="P118" s="258"/>
      <c r="T118" s="146"/>
      <c r="V118" s="405"/>
      <c r="W118" s="368"/>
      <c r="X118" s="147"/>
      <c r="Y118" s="361"/>
      <c r="AA118" s="362"/>
      <c r="AB118" s="365"/>
      <c r="AF118" s="470"/>
      <c r="BG118" s="470"/>
    </row>
    <row r="119" spans="3:59" s="466" customFormat="1" ht="69" customHeight="1" x14ac:dyDescent="0.25">
      <c r="C119" s="464"/>
      <c r="E119" s="634"/>
      <c r="G119" s="636"/>
      <c r="H119" s="501"/>
      <c r="I119" s="379"/>
      <c r="J119" s="408"/>
      <c r="K119" s="366"/>
      <c r="N119" s="464"/>
      <c r="O119" s="464"/>
      <c r="P119" s="409"/>
      <c r="T119" s="146"/>
      <c r="V119" s="363"/>
      <c r="W119" s="364"/>
      <c r="X119" s="147"/>
      <c r="Y119" s="361"/>
      <c r="AA119" s="362"/>
      <c r="AB119" s="365"/>
      <c r="AF119" s="470"/>
      <c r="BG119" s="470"/>
    </row>
    <row r="120" spans="3:59" s="466" customFormat="1" ht="69" customHeight="1" x14ac:dyDescent="0.25">
      <c r="C120" s="464"/>
      <c r="E120" s="634"/>
      <c r="G120" s="636"/>
      <c r="H120" s="501"/>
      <c r="I120" s="379"/>
      <c r="J120" s="385"/>
      <c r="K120" s="385"/>
      <c r="N120" s="464"/>
      <c r="O120" s="464"/>
      <c r="P120" s="258"/>
      <c r="T120" s="146"/>
      <c r="V120" s="405"/>
      <c r="W120" s="368"/>
      <c r="X120" s="147"/>
      <c r="Y120" s="361"/>
      <c r="AA120" s="362"/>
      <c r="AB120" s="365"/>
      <c r="AF120" s="470"/>
      <c r="BG120" s="470"/>
    </row>
    <row r="121" spans="3:59" s="466" customFormat="1" ht="69" customHeight="1" x14ac:dyDescent="0.25">
      <c r="C121" s="464"/>
      <c r="E121" s="634"/>
      <c r="G121" s="636"/>
      <c r="H121" s="501"/>
      <c r="I121" s="379"/>
      <c r="J121" s="385"/>
      <c r="K121" s="366"/>
      <c r="N121" s="464"/>
      <c r="O121" s="464"/>
      <c r="P121" s="258"/>
      <c r="T121" s="146"/>
      <c r="V121" s="405"/>
      <c r="W121" s="368"/>
      <c r="X121" s="147"/>
      <c r="Y121" s="361"/>
      <c r="AA121" s="362"/>
      <c r="AB121" s="365"/>
      <c r="AF121" s="470"/>
      <c r="BG121" s="470"/>
    </row>
    <row r="122" spans="3:59" s="466" customFormat="1" ht="69" customHeight="1" x14ac:dyDescent="0.25">
      <c r="C122" s="464"/>
      <c r="E122" s="634"/>
      <c r="G122" s="636"/>
      <c r="H122" s="501"/>
      <c r="I122" s="379"/>
      <c r="J122" s="376"/>
      <c r="K122" s="366"/>
      <c r="N122" s="464"/>
      <c r="O122" s="464"/>
      <c r="P122" s="258"/>
      <c r="T122" s="146"/>
      <c r="V122" s="405"/>
      <c r="W122" s="368"/>
      <c r="X122" s="147"/>
      <c r="Y122" s="361"/>
      <c r="AA122" s="362"/>
      <c r="AB122" s="365"/>
      <c r="AF122" s="470"/>
      <c r="BG122" s="470"/>
    </row>
    <row r="123" spans="3:59" s="466" customFormat="1" ht="69" customHeight="1" x14ac:dyDescent="0.25">
      <c r="C123" s="464"/>
      <c r="E123" s="634"/>
      <c r="G123" s="636"/>
      <c r="H123" s="501"/>
      <c r="I123" s="379"/>
      <c r="J123" s="385"/>
      <c r="K123" s="366"/>
      <c r="N123" s="464"/>
      <c r="O123" s="464"/>
      <c r="P123" s="258"/>
      <c r="T123" s="146"/>
      <c r="V123" s="405"/>
      <c r="W123" s="368"/>
      <c r="X123" s="147"/>
      <c r="Y123" s="361"/>
      <c r="AA123" s="362"/>
      <c r="AB123" s="365"/>
      <c r="AF123" s="470"/>
      <c r="BG123" s="470"/>
    </row>
    <row r="124" spans="3:59" s="466" customFormat="1" ht="69" customHeight="1" x14ac:dyDescent="0.2">
      <c r="C124" s="464"/>
      <c r="E124" s="634"/>
      <c r="H124" s="501"/>
      <c r="I124" s="410"/>
      <c r="J124" s="366"/>
      <c r="K124" s="366"/>
      <c r="N124" s="464"/>
      <c r="O124" s="464"/>
      <c r="P124" s="258"/>
      <c r="T124" s="146"/>
      <c r="V124" s="405"/>
      <c r="W124" s="411"/>
      <c r="X124" s="147"/>
      <c r="Y124" s="361"/>
      <c r="AA124" s="362"/>
      <c r="AB124" s="365"/>
      <c r="AF124" s="470"/>
      <c r="BG124" s="470"/>
    </row>
    <row r="125" spans="3:59" s="466" customFormat="1" ht="69" customHeight="1" x14ac:dyDescent="0.25">
      <c r="C125" s="464"/>
      <c r="E125" s="634"/>
      <c r="H125" s="501"/>
      <c r="I125" s="361"/>
      <c r="J125" s="366"/>
      <c r="K125" s="366"/>
      <c r="N125" s="464"/>
      <c r="O125" s="464"/>
      <c r="P125" s="258"/>
      <c r="T125" s="146"/>
      <c r="V125" s="405"/>
      <c r="W125" s="405"/>
      <c r="X125" s="147"/>
      <c r="Y125" s="361"/>
      <c r="AA125" s="362"/>
      <c r="AB125" s="365"/>
      <c r="AF125" s="470"/>
      <c r="BG125" s="470"/>
    </row>
    <row r="126" spans="3:59" s="466" customFormat="1" ht="69" customHeight="1" x14ac:dyDescent="0.25">
      <c r="C126" s="464"/>
      <c r="E126" s="634"/>
      <c r="H126" s="501"/>
      <c r="I126" s="361"/>
      <c r="J126" s="366"/>
      <c r="K126" s="366"/>
      <c r="N126" s="464"/>
      <c r="O126" s="464"/>
      <c r="P126" s="258"/>
      <c r="T126" s="146"/>
      <c r="V126" s="405"/>
      <c r="W126" s="411"/>
      <c r="X126" s="147"/>
      <c r="Y126" s="361"/>
      <c r="AA126" s="362"/>
      <c r="AB126" s="365"/>
      <c r="AF126" s="470"/>
      <c r="BG126" s="470"/>
    </row>
    <row r="127" spans="3:59" s="466" customFormat="1" ht="69" customHeight="1" x14ac:dyDescent="0.25">
      <c r="C127" s="464"/>
      <c r="E127" s="638"/>
      <c r="H127" s="258"/>
      <c r="I127" s="465"/>
      <c r="K127" s="15"/>
      <c r="N127" s="464"/>
      <c r="O127" s="464"/>
      <c r="P127" s="464"/>
      <c r="T127" s="146"/>
      <c r="X127" s="147"/>
      <c r="AA127" s="362"/>
      <c r="AB127" s="365"/>
      <c r="AF127" s="470"/>
      <c r="BG127" s="470"/>
    </row>
    <row r="128" spans="3:59" s="466" customFormat="1" ht="69" customHeight="1" x14ac:dyDescent="0.25">
      <c r="C128" s="464"/>
      <c r="E128" s="638"/>
      <c r="H128" s="258"/>
      <c r="I128" s="465"/>
      <c r="K128" s="15"/>
      <c r="N128" s="464"/>
      <c r="O128" s="464"/>
      <c r="P128" s="464"/>
      <c r="T128" s="146"/>
      <c r="X128" s="147"/>
      <c r="AA128" s="362"/>
      <c r="AB128" s="365"/>
      <c r="AF128" s="470"/>
      <c r="BG128" s="470"/>
    </row>
    <row r="129" spans="3:59" s="466" customFormat="1" ht="69" customHeight="1" x14ac:dyDescent="0.25">
      <c r="C129" s="464"/>
      <c r="E129" s="638"/>
      <c r="H129" s="258"/>
      <c r="I129" s="376"/>
      <c r="K129" s="15"/>
      <c r="N129" s="464"/>
      <c r="O129" s="464"/>
      <c r="P129" s="464"/>
      <c r="T129" s="146"/>
      <c r="X129" s="147"/>
      <c r="AA129" s="362"/>
      <c r="AB129" s="365"/>
      <c r="AF129" s="470"/>
      <c r="BG129" s="470"/>
    </row>
    <row r="130" spans="3:59" s="466" customFormat="1" ht="69" customHeight="1" x14ac:dyDescent="0.25">
      <c r="C130" s="464"/>
      <c r="E130" s="638"/>
      <c r="H130" s="258"/>
      <c r="I130" s="376"/>
      <c r="K130" s="15"/>
      <c r="N130" s="464"/>
      <c r="O130" s="464"/>
      <c r="P130" s="464"/>
      <c r="T130" s="146"/>
      <c r="X130" s="147"/>
      <c r="AA130" s="362"/>
      <c r="AB130" s="365"/>
      <c r="AF130" s="470"/>
      <c r="BG130" s="470"/>
    </row>
    <row r="131" spans="3:59" s="466" customFormat="1" ht="69" customHeight="1" x14ac:dyDescent="0.25">
      <c r="C131" s="464"/>
      <c r="E131" s="638"/>
      <c r="H131" s="258"/>
      <c r="I131" s="376"/>
      <c r="N131" s="464"/>
      <c r="O131" s="464"/>
      <c r="P131" s="464"/>
      <c r="T131" s="146"/>
      <c r="X131" s="147"/>
      <c r="AA131" s="362"/>
      <c r="AB131" s="365"/>
      <c r="AF131" s="470"/>
      <c r="BG131" s="470"/>
    </row>
    <row r="132" spans="3:59" s="466" customFormat="1" ht="69" customHeight="1" x14ac:dyDescent="0.25">
      <c r="C132" s="464"/>
      <c r="E132" s="638"/>
      <c r="H132" s="258"/>
      <c r="I132" s="379"/>
      <c r="N132" s="464"/>
      <c r="O132" s="464"/>
      <c r="P132" s="464"/>
      <c r="T132" s="146"/>
      <c r="X132" s="147"/>
      <c r="AA132" s="362"/>
      <c r="AB132" s="365"/>
      <c r="AF132" s="470"/>
      <c r="BG132" s="470"/>
    </row>
    <row r="133" spans="3:59" s="466" customFormat="1" ht="69" customHeight="1" x14ac:dyDescent="0.25">
      <c r="C133" s="464"/>
      <c r="E133" s="638"/>
      <c r="H133" s="258"/>
      <c r="I133" s="376"/>
      <c r="N133" s="464"/>
      <c r="O133" s="464"/>
      <c r="P133" s="464"/>
      <c r="T133" s="146"/>
      <c r="X133" s="147"/>
      <c r="AA133" s="362"/>
      <c r="AB133" s="365"/>
      <c r="AF133" s="470"/>
      <c r="BG133" s="470"/>
    </row>
    <row r="134" spans="3:59" s="466" customFormat="1" ht="69" customHeight="1" x14ac:dyDescent="0.25">
      <c r="C134" s="464"/>
      <c r="E134" s="638"/>
      <c r="H134" s="506"/>
      <c r="I134" s="376"/>
      <c r="N134" s="464"/>
      <c r="O134" s="464"/>
      <c r="P134" s="464"/>
      <c r="T134" s="146"/>
      <c r="X134" s="147"/>
      <c r="AA134" s="362"/>
      <c r="AB134" s="365"/>
      <c r="AF134" s="470"/>
      <c r="BG134" s="470"/>
    </row>
    <row r="135" spans="3:59" s="466" customFormat="1" ht="69" customHeight="1" x14ac:dyDescent="0.25">
      <c r="C135" s="464"/>
      <c r="E135" s="638"/>
      <c r="H135" s="258"/>
      <c r="I135" s="376"/>
      <c r="N135" s="464"/>
      <c r="O135" s="464"/>
      <c r="P135" s="464"/>
      <c r="T135" s="146"/>
      <c r="X135" s="147"/>
      <c r="AA135" s="362"/>
      <c r="AB135" s="365"/>
      <c r="AF135" s="470"/>
      <c r="BG135" s="470"/>
    </row>
    <row r="136" spans="3:59" s="466" customFormat="1" ht="69" customHeight="1" x14ac:dyDescent="0.25">
      <c r="C136" s="464"/>
      <c r="E136" s="638"/>
      <c r="H136" s="258"/>
      <c r="I136" s="376"/>
      <c r="N136" s="464"/>
      <c r="O136" s="464"/>
      <c r="P136" s="464"/>
      <c r="T136" s="146"/>
      <c r="X136" s="147"/>
      <c r="AA136" s="362"/>
      <c r="AB136" s="365"/>
      <c r="AF136" s="470"/>
      <c r="BG136" s="470"/>
    </row>
    <row r="137" spans="3:59" s="466" customFormat="1" ht="69" customHeight="1" x14ac:dyDescent="0.25">
      <c r="C137" s="464"/>
      <c r="E137" s="638"/>
      <c r="H137" s="258"/>
      <c r="I137" s="376"/>
      <c r="N137" s="464"/>
      <c r="O137" s="464"/>
      <c r="P137" s="464"/>
      <c r="T137" s="146"/>
      <c r="X137" s="147"/>
      <c r="AA137" s="362"/>
      <c r="AB137" s="365"/>
      <c r="AF137" s="470"/>
      <c r="BG137" s="470"/>
    </row>
    <row r="138" spans="3:59" s="466" customFormat="1" ht="69" customHeight="1" x14ac:dyDescent="0.25">
      <c r="C138" s="464"/>
      <c r="E138" s="634"/>
      <c r="H138" s="258"/>
      <c r="I138" s="202"/>
      <c r="N138" s="464"/>
      <c r="O138" s="464"/>
      <c r="P138" s="464"/>
      <c r="T138" s="146"/>
      <c r="X138" s="147"/>
      <c r="AA138" s="362"/>
      <c r="AB138" s="365"/>
      <c r="AF138" s="470"/>
      <c r="BG138" s="470"/>
    </row>
    <row r="139" spans="3:59" s="466" customFormat="1" ht="69" customHeight="1" x14ac:dyDescent="0.25">
      <c r="C139" s="464"/>
      <c r="E139" s="634"/>
      <c r="H139" s="258"/>
      <c r="I139" s="202"/>
      <c r="N139" s="464"/>
      <c r="O139" s="464"/>
      <c r="P139" s="464"/>
      <c r="T139" s="146"/>
      <c r="X139" s="147"/>
      <c r="AA139" s="362"/>
      <c r="AB139" s="365"/>
      <c r="AF139" s="470"/>
      <c r="BG139" s="470"/>
    </row>
    <row r="140" spans="3:59" s="466" customFormat="1" ht="69" customHeight="1" x14ac:dyDescent="0.25">
      <c r="C140" s="464"/>
      <c r="E140" s="634"/>
      <c r="H140" s="258"/>
      <c r="I140" s="376"/>
      <c r="N140" s="464"/>
      <c r="O140" s="464"/>
      <c r="P140" s="464"/>
      <c r="T140" s="146"/>
      <c r="X140" s="147"/>
      <c r="AA140" s="362"/>
      <c r="AB140" s="365"/>
      <c r="AF140" s="470"/>
      <c r="BG140" s="470"/>
    </row>
    <row r="141" spans="3:59" s="466" customFormat="1" ht="69" customHeight="1" x14ac:dyDescent="0.25">
      <c r="C141" s="464"/>
      <c r="E141" s="634"/>
      <c r="H141" s="258"/>
      <c r="I141" s="202"/>
      <c r="N141" s="464"/>
      <c r="O141" s="464"/>
      <c r="P141" s="464"/>
      <c r="T141" s="146"/>
      <c r="X141" s="147"/>
      <c r="AA141" s="362"/>
      <c r="AB141" s="365"/>
      <c r="AF141" s="470"/>
      <c r="BG141" s="470"/>
    </row>
    <row r="142" spans="3:59" s="466" customFormat="1" ht="69" customHeight="1" x14ac:dyDescent="0.25">
      <c r="C142" s="464"/>
      <c r="E142" s="634"/>
      <c r="H142" s="258"/>
      <c r="I142" s="376"/>
      <c r="N142" s="464"/>
      <c r="O142" s="464"/>
      <c r="P142" s="464"/>
      <c r="T142" s="146"/>
      <c r="X142" s="147"/>
      <c r="AA142" s="362"/>
      <c r="AB142" s="365"/>
      <c r="AF142" s="470"/>
      <c r="BG142" s="470"/>
    </row>
    <row r="143" spans="3:59" s="466" customFormat="1" ht="69" customHeight="1" x14ac:dyDescent="0.25">
      <c r="C143" s="464"/>
      <c r="E143" s="634"/>
      <c r="H143" s="258"/>
      <c r="I143" s="202"/>
      <c r="N143" s="464"/>
      <c r="O143" s="464"/>
      <c r="P143" s="464"/>
      <c r="T143" s="146"/>
      <c r="X143" s="147"/>
      <c r="AA143" s="362"/>
      <c r="AB143" s="365"/>
      <c r="AF143" s="470"/>
      <c r="BG143" s="470"/>
    </row>
    <row r="144" spans="3:59" s="466" customFormat="1" ht="69" customHeight="1" x14ac:dyDescent="0.25">
      <c r="C144" s="464"/>
      <c r="E144" s="634"/>
      <c r="H144" s="258"/>
      <c r="I144" s="376"/>
      <c r="N144" s="464"/>
      <c r="O144" s="464"/>
      <c r="P144" s="464"/>
      <c r="T144" s="146"/>
      <c r="X144" s="147"/>
      <c r="AA144" s="362"/>
      <c r="AB144" s="365"/>
      <c r="AF144" s="470"/>
      <c r="BG144" s="470"/>
    </row>
    <row r="145" spans="3:59" s="466" customFormat="1" ht="69" customHeight="1" x14ac:dyDescent="0.25">
      <c r="C145" s="464"/>
      <c r="E145" s="634"/>
      <c r="H145" s="258"/>
      <c r="I145" s="202"/>
      <c r="N145" s="464"/>
      <c r="O145" s="464"/>
      <c r="P145" s="464"/>
      <c r="T145" s="146"/>
      <c r="X145" s="147"/>
      <c r="AA145" s="362"/>
      <c r="AB145" s="365"/>
      <c r="AF145" s="470"/>
      <c r="BG145" s="470"/>
    </row>
    <row r="146" spans="3:59" s="466" customFormat="1" ht="69" customHeight="1" x14ac:dyDescent="0.25">
      <c r="C146" s="464"/>
      <c r="E146" s="634"/>
      <c r="H146" s="258"/>
      <c r="I146" s="202"/>
      <c r="N146" s="464"/>
      <c r="O146" s="464"/>
      <c r="P146" s="464"/>
      <c r="T146" s="146"/>
      <c r="X146" s="147"/>
      <c r="AA146" s="362"/>
      <c r="AB146" s="365"/>
      <c r="AF146" s="470"/>
      <c r="BG146" s="470"/>
    </row>
    <row r="147" spans="3:59" s="466" customFormat="1" ht="69" customHeight="1" x14ac:dyDescent="0.25">
      <c r="C147" s="464"/>
      <c r="E147" s="635"/>
      <c r="H147" s="501"/>
      <c r="I147" s="412"/>
      <c r="J147" s="412"/>
      <c r="K147" s="258"/>
      <c r="L147" s="258"/>
      <c r="M147" s="409"/>
      <c r="N147" s="464"/>
      <c r="O147" s="464"/>
      <c r="P147" s="416"/>
      <c r="T147" s="146"/>
      <c r="V147" s="413"/>
      <c r="W147" s="414"/>
      <c r="X147" s="147"/>
      <c r="Y147" s="361"/>
      <c r="AA147" s="362"/>
      <c r="AB147" s="365"/>
      <c r="AF147" s="470"/>
      <c r="BG147" s="470"/>
    </row>
    <row r="148" spans="3:59" s="466" customFormat="1" ht="69" customHeight="1" x14ac:dyDescent="0.25">
      <c r="C148" s="464"/>
      <c r="E148" s="635"/>
      <c r="G148" s="636"/>
      <c r="H148" s="501"/>
      <c r="I148" s="412"/>
      <c r="J148" s="467"/>
      <c r="K148" s="258"/>
      <c r="L148" s="409"/>
      <c r="M148" s="409"/>
      <c r="N148" s="464"/>
      <c r="O148" s="464"/>
      <c r="P148" s="416"/>
      <c r="T148" s="146"/>
      <c r="W148" s="414"/>
      <c r="X148" s="147"/>
      <c r="Y148" s="361"/>
      <c r="AA148" s="362"/>
      <c r="AB148" s="365"/>
      <c r="AF148" s="470"/>
      <c r="BG148" s="470"/>
    </row>
    <row r="149" spans="3:59" s="466" customFormat="1" ht="69" customHeight="1" x14ac:dyDescent="0.25">
      <c r="C149" s="464"/>
      <c r="E149" s="635"/>
      <c r="G149" s="636"/>
      <c r="H149" s="501"/>
      <c r="I149" s="258"/>
      <c r="J149" s="467"/>
      <c r="K149" s="258"/>
      <c r="L149" s="258"/>
      <c r="M149" s="409"/>
      <c r="N149" s="464"/>
      <c r="O149" s="464"/>
      <c r="P149" s="416"/>
      <c r="T149" s="146"/>
      <c r="W149" s="414"/>
      <c r="X149" s="147"/>
      <c r="Y149" s="361"/>
      <c r="AA149" s="362"/>
      <c r="AB149" s="365"/>
      <c r="AF149" s="470"/>
      <c r="BG149" s="470"/>
    </row>
    <row r="150" spans="3:59" s="466" customFormat="1" ht="69" customHeight="1" x14ac:dyDescent="0.25">
      <c r="C150" s="464"/>
      <c r="E150" s="635"/>
      <c r="G150" s="636"/>
      <c r="H150" s="501"/>
      <c r="I150" s="258"/>
      <c r="J150" s="467"/>
      <c r="K150" s="258"/>
      <c r="L150" s="258"/>
      <c r="M150" s="409"/>
      <c r="N150" s="464"/>
      <c r="O150" s="464"/>
      <c r="P150" s="416"/>
      <c r="T150" s="146"/>
      <c r="W150" s="414"/>
      <c r="X150" s="147"/>
      <c r="Y150" s="361"/>
      <c r="AA150" s="362"/>
      <c r="AB150" s="365"/>
      <c r="AF150" s="470"/>
      <c r="BG150" s="470"/>
    </row>
    <row r="151" spans="3:59" s="466" customFormat="1" ht="69" customHeight="1" x14ac:dyDescent="0.25">
      <c r="C151" s="464"/>
      <c r="E151" s="635"/>
      <c r="H151" s="501"/>
      <c r="I151" s="412"/>
      <c r="J151" s="258"/>
      <c r="K151" s="258"/>
      <c r="L151" s="258"/>
      <c r="M151" s="409"/>
      <c r="N151" s="464"/>
      <c r="O151" s="464"/>
      <c r="P151" s="416"/>
      <c r="T151" s="146"/>
      <c r="W151" s="414"/>
      <c r="X151" s="147"/>
      <c r="Y151" s="361"/>
      <c r="AA151" s="362"/>
      <c r="AB151" s="365"/>
      <c r="AF151" s="470"/>
      <c r="BG151" s="470"/>
    </row>
    <row r="152" spans="3:59" s="466" customFormat="1" ht="69" customHeight="1" x14ac:dyDescent="0.25">
      <c r="C152" s="464"/>
      <c r="E152" s="635"/>
      <c r="H152" s="501"/>
      <c r="I152" s="258"/>
      <c r="J152" s="258"/>
      <c r="K152" s="258"/>
      <c r="L152" s="258"/>
      <c r="M152" s="409"/>
      <c r="N152" s="464"/>
      <c r="O152" s="464"/>
      <c r="P152" s="416"/>
      <c r="T152" s="146"/>
      <c r="W152" s="414"/>
      <c r="X152" s="147"/>
      <c r="Y152" s="361"/>
      <c r="AA152" s="362"/>
      <c r="AB152" s="365"/>
      <c r="AF152" s="470"/>
      <c r="BG152" s="470"/>
    </row>
    <row r="153" spans="3:59" s="466" customFormat="1" ht="69" customHeight="1" x14ac:dyDescent="0.25">
      <c r="C153" s="464"/>
      <c r="E153" s="635"/>
      <c r="H153" s="501"/>
      <c r="I153" s="415"/>
      <c r="J153" s="415"/>
      <c r="K153" s="415"/>
      <c r="L153" s="415"/>
      <c r="M153" s="416"/>
      <c r="N153" s="464"/>
      <c r="O153" s="464"/>
      <c r="P153" s="416"/>
      <c r="T153" s="146"/>
      <c r="W153" s="414"/>
      <c r="X153" s="147"/>
      <c r="Y153" s="361"/>
      <c r="AA153" s="362"/>
      <c r="AB153" s="365"/>
      <c r="AF153" s="470"/>
      <c r="BG153" s="470"/>
    </row>
    <row r="154" spans="3:59" s="466" customFormat="1" ht="69" customHeight="1" x14ac:dyDescent="0.25">
      <c r="C154" s="464"/>
      <c r="E154" s="635"/>
      <c r="H154" s="501"/>
      <c r="I154" s="416"/>
      <c r="J154" s="416"/>
      <c r="K154" s="416"/>
      <c r="L154" s="416"/>
      <c r="M154" s="416"/>
      <c r="N154" s="464"/>
      <c r="O154" s="464"/>
      <c r="P154" s="416"/>
      <c r="T154" s="146"/>
      <c r="W154" s="417"/>
      <c r="X154" s="147"/>
      <c r="Y154" s="361"/>
      <c r="AA154" s="362"/>
      <c r="AB154" s="365"/>
      <c r="AF154" s="470"/>
      <c r="BG154" s="470"/>
    </row>
    <row r="155" spans="3:59" s="466" customFormat="1" ht="69" customHeight="1" x14ac:dyDescent="0.25">
      <c r="C155" s="464"/>
      <c r="E155" s="637"/>
      <c r="H155" s="258"/>
      <c r="I155" s="385"/>
      <c r="N155" s="464"/>
      <c r="O155" s="464"/>
      <c r="P155" s="464"/>
      <c r="T155" s="146"/>
      <c r="X155" s="147"/>
      <c r="Y155" s="366"/>
      <c r="AA155" s="362"/>
      <c r="AB155" s="365"/>
      <c r="AF155" s="470"/>
      <c r="BG155" s="470"/>
    </row>
    <row r="156" spans="3:59" s="466" customFormat="1" ht="69" customHeight="1" x14ac:dyDescent="0.25">
      <c r="C156" s="464"/>
      <c r="E156" s="637"/>
      <c r="H156" s="258"/>
      <c r="I156" s="385"/>
      <c r="N156" s="464"/>
      <c r="O156" s="464"/>
      <c r="P156" s="464"/>
      <c r="T156" s="146"/>
      <c r="X156" s="147"/>
      <c r="Y156" s="366"/>
      <c r="AA156" s="362"/>
      <c r="AB156" s="365"/>
      <c r="AF156" s="470"/>
      <c r="BG156" s="470"/>
    </row>
    <row r="157" spans="3:59" s="466" customFormat="1" ht="69" customHeight="1" x14ac:dyDescent="0.25">
      <c r="C157" s="464"/>
      <c r="E157" s="637"/>
      <c r="H157" s="258"/>
      <c r="I157" s="385"/>
      <c r="N157" s="464"/>
      <c r="O157" s="464"/>
      <c r="P157" s="464"/>
      <c r="T157" s="146"/>
      <c r="X157" s="147"/>
      <c r="Y157" s="366"/>
      <c r="AA157" s="362"/>
      <c r="AB157" s="365"/>
      <c r="AF157" s="470"/>
      <c r="BG157" s="470"/>
    </row>
    <row r="158" spans="3:59" s="466" customFormat="1" ht="69" customHeight="1" x14ac:dyDescent="0.25">
      <c r="C158" s="464"/>
      <c r="E158" s="637"/>
      <c r="H158" s="258"/>
      <c r="I158" s="385"/>
      <c r="N158" s="464"/>
      <c r="O158" s="464"/>
      <c r="P158" s="464"/>
      <c r="T158" s="146"/>
      <c r="X158" s="147"/>
      <c r="Y158" s="366"/>
      <c r="AA158" s="362"/>
      <c r="AB158" s="365"/>
      <c r="AF158" s="470"/>
      <c r="BG158" s="470"/>
    </row>
    <row r="159" spans="3:59" s="466" customFormat="1" ht="69" customHeight="1" x14ac:dyDescent="0.25">
      <c r="C159" s="464"/>
      <c r="E159" s="637"/>
      <c r="H159" s="258"/>
      <c r="I159" s="385"/>
      <c r="N159" s="464"/>
      <c r="O159" s="464"/>
      <c r="P159" s="464"/>
      <c r="T159" s="146"/>
      <c r="X159" s="147"/>
      <c r="Y159" s="418"/>
      <c r="AA159" s="362"/>
      <c r="AB159" s="365"/>
      <c r="AF159" s="470"/>
      <c r="BG159" s="470"/>
    </row>
    <row r="160" spans="3:59" s="466" customFormat="1" ht="69" customHeight="1" x14ac:dyDescent="0.25">
      <c r="C160" s="464"/>
      <c r="E160" s="637"/>
      <c r="H160" s="258"/>
      <c r="I160" s="385"/>
      <c r="N160" s="464"/>
      <c r="O160" s="464"/>
      <c r="P160" s="464"/>
      <c r="T160" s="146"/>
      <c r="X160" s="147"/>
      <c r="Y160" s="366"/>
      <c r="AA160" s="362"/>
      <c r="AB160" s="365"/>
      <c r="AF160" s="470"/>
      <c r="BG160" s="470"/>
    </row>
    <row r="161" spans="3:59" s="466" customFormat="1" ht="69" customHeight="1" x14ac:dyDescent="0.25">
      <c r="C161" s="464"/>
      <c r="E161" s="637"/>
      <c r="H161" s="258"/>
      <c r="I161" s="385"/>
      <c r="N161" s="464"/>
      <c r="O161" s="464"/>
      <c r="P161" s="464"/>
      <c r="T161" s="146"/>
      <c r="X161" s="147"/>
      <c r="Y161" s="366"/>
      <c r="AA161" s="362"/>
      <c r="AB161" s="365"/>
      <c r="AF161" s="470"/>
      <c r="BG161" s="470"/>
    </row>
    <row r="162" spans="3:59" s="466" customFormat="1" ht="69" customHeight="1" x14ac:dyDescent="0.25">
      <c r="C162" s="464"/>
      <c r="E162" s="637"/>
      <c r="H162" s="258"/>
      <c r="I162" s="385"/>
      <c r="N162" s="464"/>
      <c r="O162" s="464"/>
      <c r="P162" s="464"/>
      <c r="T162" s="146"/>
      <c r="X162" s="147"/>
      <c r="Y162" s="366"/>
      <c r="AA162" s="362"/>
      <c r="AB162" s="365"/>
      <c r="AF162" s="470"/>
      <c r="BG162" s="470"/>
    </row>
    <row r="163" spans="3:59" s="466" customFormat="1" ht="69" customHeight="1" x14ac:dyDescent="0.25">
      <c r="C163" s="464"/>
      <c r="E163" s="637"/>
      <c r="H163" s="258"/>
      <c r="I163" s="366"/>
      <c r="N163" s="464"/>
      <c r="O163" s="464"/>
      <c r="P163" s="464"/>
      <c r="T163" s="146"/>
      <c r="X163" s="147"/>
      <c r="Y163" s="366"/>
      <c r="AA163" s="362"/>
      <c r="AB163" s="365"/>
      <c r="AF163" s="470"/>
      <c r="BG163" s="470"/>
    </row>
    <row r="164" spans="3:59" s="466" customFormat="1" ht="69" customHeight="1" x14ac:dyDescent="0.25">
      <c r="C164" s="464"/>
      <c r="E164" s="637"/>
      <c r="H164" s="258"/>
      <c r="I164" s="366"/>
      <c r="N164" s="464"/>
      <c r="O164" s="464"/>
      <c r="P164" s="464"/>
      <c r="T164" s="146"/>
      <c r="X164" s="147"/>
      <c r="Y164" s="366"/>
      <c r="AA164" s="362"/>
      <c r="AB164" s="365"/>
      <c r="AF164" s="470"/>
      <c r="BG164" s="470"/>
    </row>
    <row r="165" spans="3:59" s="466" customFormat="1" ht="69" customHeight="1" x14ac:dyDescent="0.25">
      <c r="C165" s="464"/>
      <c r="E165" s="637"/>
      <c r="H165" s="258"/>
      <c r="I165" s="385"/>
      <c r="N165" s="464"/>
      <c r="O165" s="464"/>
      <c r="P165" s="464"/>
      <c r="T165" s="146"/>
      <c r="X165" s="147"/>
      <c r="Y165" s="366"/>
      <c r="AA165" s="362"/>
      <c r="AB165" s="365"/>
      <c r="AF165" s="470"/>
      <c r="BG165" s="470"/>
    </row>
    <row r="166" spans="3:59" s="466" customFormat="1" ht="69" customHeight="1" x14ac:dyDescent="0.25">
      <c r="C166" s="464"/>
      <c r="E166" s="637"/>
      <c r="H166" s="258"/>
      <c r="I166" s="385"/>
      <c r="N166" s="464"/>
      <c r="O166" s="464"/>
      <c r="P166" s="464"/>
      <c r="T166" s="146"/>
      <c r="X166" s="147"/>
      <c r="Y166" s="366"/>
      <c r="AA166" s="362"/>
      <c r="AB166" s="365"/>
      <c r="AF166" s="470"/>
      <c r="BG166" s="470"/>
    </row>
    <row r="167" spans="3:59" s="466" customFormat="1" ht="69" customHeight="1" x14ac:dyDescent="0.25">
      <c r="C167" s="464"/>
      <c r="E167" s="637"/>
      <c r="H167" s="258"/>
      <c r="I167" s="385"/>
      <c r="N167" s="464"/>
      <c r="O167" s="464"/>
      <c r="P167" s="464"/>
      <c r="T167" s="146"/>
      <c r="X167" s="147"/>
      <c r="Y167" s="366"/>
      <c r="AA167" s="362"/>
      <c r="AB167" s="365"/>
      <c r="AF167" s="470"/>
      <c r="BG167" s="470"/>
    </row>
    <row r="168" spans="3:59" s="466" customFormat="1" ht="69" customHeight="1" x14ac:dyDescent="0.25">
      <c r="C168" s="464"/>
      <c r="E168" s="637"/>
      <c r="H168" s="258"/>
      <c r="I168" s="366"/>
      <c r="N168" s="464"/>
      <c r="O168" s="464"/>
      <c r="P168" s="464"/>
      <c r="T168" s="146"/>
      <c r="X168" s="147"/>
      <c r="Y168" s="366"/>
      <c r="AA168" s="362"/>
      <c r="AB168" s="365"/>
      <c r="AF168" s="470"/>
      <c r="BG168" s="470"/>
    </row>
    <row r="169" spans="3:59" s="466" customFormat="1" ht="69" customHeight="1" x14ac:dyDescent="0.25">
      <c r="C169" s="464"/>
      <c r="E169" s="637"/>
      <c r="H169" s="258"/>
      <c r="I169" s="366"/>
      <c r="N169" s="464"/>
      <c r="O169" s="464"/>
      <c r="P169" s="464"/>
      <c r="T169" s="146"/>
      <c r="X169" s="147"/>
      <c r="Y169" s="366"/>
      <c r="AA169" s="362"/>
      <c r="AB169" s="365"/>
      <c r="AF169" s="470"/>
      <c r="BG169" s="470"/>
    </row>
    <row r="170" spans="3:59" s="466" customFormat="1" ht="69" customHeight="1" x14ac:dyDescent="0.25">
      <c r="C170" s="464"/>
      <c r="E170" s="637"/>
      <c r="H170" s="258"/>
      <c r="I170" s="366"/>
      <c r="N170" s="464"/>
      <c r="O170" s="464"/>
      <c r="P170" s="464"/>
      <c r="T170" s="146"/>
      <c r="X170" s="147"/>
      <c r="Y170" s="366"/>
      <c r="AA170" s="362"/>
      <c r="AB170" s="365"/>
      <c r="AF170" s="470"/>
      <c r="BG170" s="470"/>
    </row>
    <row r="171" spans="3:59" s="466" customFormat="1" ht="69" customHeight="1" x14ac:dyDescent="0.25">
      <c r="C171" s="464"/>
      <c r="E171" s="637"/>
      <c r="H171" s="258"/>
      <c r="I171" s="366"/>
      <c r="N171" s="464"/>
      <c r="O171" s="464"/>
      <c r="P171" s="464"/>
      <c r="T171" s="146"/>
      <c r="X171" s="147"/>
      <c r="Y171" s="407"/>
      <c r="AA171" s="362"/>
      <c r="AB171" s="365"/>
      <c r="AF171" s="470"/>
      <c r="BG171" s="470"/>
    </row>
    <row r="172" spans="3:59" s="466" customFormat="1" ht="69" customHeight="1" x14ac:dyDescent="0.25">
      <c r="C172" s="464"/>
      <c r="E172" s="637"/>
      <c r="H172" s="258"/>
      <c r="I172" s="366"/>
      <c r="N172" s="464"/>
      <c r="O172" s="464"/>
      <c r="P172" s="464"/>
      <c r="T172" s="146"/>
      <c r="X172" s="147"/>
      <c r="Y172" s="366"/>
      <c r="AA172" s="362"/>
      <c r="AB172" s="365"/>
      <c r="AF172" s="470"/>
      <c r="BG172" s="470"/>
    </row>
    <row r="173" spans="3:59" s="466" customFormat="1" ht="69" customHeight="1" x14ac:dyDescent="0.25">
      <c r="C173" s="464"/>
      <c r="E173" s="637"/>
      <c r="H173" s="258"/>
      <c r="I173" s="366"/>
      <c r="N173" s="464"/>
      <c r="O173" s="464"/>
      <c r="P173" s="464"/>
      <c r="T173" s="146"/>
      <c r="X173" s="147"/>
      <c r="Y173" s="366"/>
      <c r="AA173" s="362"/>
      <c r="AB173" s="365"/>
      <c r="AF173" s="470"/>
      <c r="BG173" s="470"/>
    </row>
    <row r="174" spans="3:59" s="466" customFormat="1" ht="69" customHeight="1" x14ac:dyDescent="0.25">
      <c r="C174" s="464"/>
      <c r="E174" s="637"/>
      <c r="H174" s="258"/>
      <c r="I174" s="366"/>
      <c r="N174" s="464"/>
      <c r="O174" s="464"/>
      <c r="P174" s="464"/>
      <c r="T174" s="146"/>
      <c r="X174" s="147"/>
      <c r="Y174" s="366"/>
      <c r="AA174" s="362"/>
      <c r="AB174" s="365"/>
      <c r="AF174" s="470"/>
      <c r="BG174" s="470"/>
    </row>
    <row r="175" spans="3:59" s="466" customFormat="1" ht="69" customHeight="1" x14ac:dyDescent="0.25">
      <c r="C175" s="464"/>
      <c r="E175" s="637"/>
      <c r="H175" s="258"/>
      <c r="I175" s="385"/>
      <c r="N175" s="464"/>
      <c r="O175" s="464"/>
      <c r="P175" s="464"/>
      <c r="T175" s="146"/>
      <c r="X175" s="147"/>
      <c r="Y175" s="361"/>
      <c r="AA175" s="362"/>
      <c r="AB175" s="365"/>
      <c r="AF175" s="470"/>
      <c r="BG175" s="470"/>
    </row>
    <row r="176" spans="3:59" s="466" customFormat="1" ht="69" customHeight="1" x14ac:dyDescent="0.25">
      <c r="C176" s="464"/>
      <c r="E176" s="637"/>
      <c r="H176" s="258"/>
      <c r="I176" s="419"/>
      <c r="N176" s="464"/>
      <c r="O176" s="464"/>
      <c r="P176" s="464"/>
      <c r="T176" s="146"/>
      <c r="X176" s="147"/>
      <c r="Y176" s="406"/>
      <c r="AA176" s="362"/>
      <c r="AB176" s="365"/>
      <c r="AF176" s="470"/>
      <c r="BG176" s="470"/>
    </row>
    <row r="177" spans="3:59" s="466" customFormat="1" ht="69" customHeight="1" x14ac:dyDescent="0.25">
      <c r="C177" s="464"/>
      <c r="E177" s="637"/>
      <c r="H177" s="258"/>
      <c r="I177" s="419"/>
      <c r="N177" s="464"/>
      <c r="O177" s="464"/>
      <c r="P177" s="464"/>
      <c r="T177" s="146"/>
      <c r="X177" s="147"/>
      <c r="Y177" s="361"/>
      <c r="AA177" s="362"/>
      <c r="AB177" s="365"/>
      <c r="AF177" s="470"/>
      <c r="BG177" s="470"/>
    </row>
    <row r="178" spans="3:59" s="466" customFormat="1" ht="69" customHeight="1" x14ac:dyDescent="0.25">
      <c r="C178" s="464"/>
      <c r="E178" s="637"/>
      <c r="H178" s="258"/>
      <c r="I178" s="419"/>
      <c r="N178" s="464"/>
      <c r="O178" s="464"/>
      <c r="P178" s="464"/>
      <c r="T178" s="146"/>
      <c r="X178" s="147"/>
      <c r="Y178" s="361"/>
      <c r="AA178" s="362"/>
      <c r="AB178" s="365"/>
      <c r="AF178" s="470"/>
      <c r="BG178" s="470"/>
    </row>
    <row r="179" spans="3:59" s="466" customFormat="1" ht="69" customHeight="1" x14ac:dyDescent="0.25">
      <c r="C179" s="464"/>
      <c r="E179" s="637"/>
      <c r="H179" s="258"/>
      <c r="I179" s="385"/>
      <c r="N179" s="464"/>
      <c r="O179" s="464"/>
      <c r="P179" s="464"/>
      <c r="T179" s="146"/>
      <c r="X179" s="147"/>
      <c r="Y179" s="361"/>
      <c r="AA179" s="362"/>
      <c r="AB179" s="365"/>
      <c r="AF179" s="470"/>
      <c r="BG179" s="470"/>
    </row>
    <row r="180" spans="3:59" s="466" customFormat="1" ht="69" customHeight="1" x14ac:dyDescent="0.25">
      <c r="C180" s="464"/>
      <c r="E180" s="637"/>
      <c r="H180" s="258"/>
      <c r="I180" s="385"/>
      <c r="N180" s="464"/>
      <c r="O180" s="464"/>
      <c r="P180" s="464"/>
      <c r="T180" s="146"/>
      <c r="X180" s="147"/>
      <c r="Y180" s="361"/>
      <c r="AA180" s="362"/>
      <c r="AB180" s="365"/>
      <c r="AF180" s="470"/>
      <c r="BG180" s="470"/>
    </row>
    <row r="181" spans="3:59" s="466" customFormat="1" ht="69" customHeight="1" x14ac:dyDescent="0.25">
      <c r="C181" s="464"/>
      <c r="E181" s="637"/>
      <c r="H181" s="258"/>
      <c r="I181" s="385"/>
      <c r="N181" s="464"/>
      <c r="O181" s="464"/>
      <c r="P181" s="464"/>
      <c r="T181" s="146"/>
      <c r="X181" s="147"/>
      <c r="Y181" s="361"/>
      <c r="AA181" s="362"/>
      <c r="AB181" s="365"/>
      <c r="AF181" s="470"/>
      <c r="BG181" s="470"/>
    </row>
    <row r="182" spans="3:59" s="466" customFormat="1" ht="69" customHeight="1" x14ac:dyDescent="0.25">
      <c r="C182" s="464"/>
      <c r="E182" s="637"/>
      <c r="H182" s="258"/>
      <c r="I182" s="376"/>
      <c r="N182" s="464"/>
      <c r="O182" s="464"/>
      <c r="P182" s="464"/>
      <c r="T182" s="146"/>
      <c r="X182" s="147"/>
      <c r="Y182" s="361"/>
      <c r="AA182" s="362"/>
      <c r="AB182" s="365"/>
      <c r="AF182" s="470"/>
      <c r="BG182" s="470"/>
    </row>
    <row r="183" spans="3:59" s="466" customFormat="1" ht="69" customHeight="1" x14ac:dyDescent="0.25">
      <c r="C183" s="464"/>
      <c r="E183" s="637"/>
      <c r="H183" s="258"/>
      <c r="I183" s="385"/>
      <c r="N183" s="464"/>
      <c r="O183" s="464"/>
      <c r="P183" s="464"/>
      <c r="T183" s="146"/>
      <c r="X183" s="147"/>
      <c r="Y183" s="361"/>
      <c r="AA183" s="362"/>
      <c r="AB183" s="365"/>
      <c r="AF183" s="470"/>
      <c r="BG183" s="470"/>
    </row>
    <row r="184" spans="3:59" s="466" customFormat="1" ht="69" customHeight="1" x14ac:dyDescent="0.25">
      <c r="C184" s="464"/>
      <c r="E184" s="637"/>
      <c r="H184" s="258"/>
      <c r="I184" s="385"/>
      <c r="N184" s="464"/>
      <c r="O184" s="464"/>
      <c r="P184" s="464"/>
      <c r="T184" s="146"/>
      <c r="X184" s="147"/>
      <c r="Y184" s="361"/>
      <c r="AA184" s="362"/>
      <c r="AB184" s="365"/>
      <c r="AF184" s="470"/>
      <c r="BG184" s="470"/>
    </row>
    <row r="185" spans="3:59" s="466" customFormat="1" ht="69" customHeight="1" x14ac:dyDescent="0.25">
      <c r="C185" s="464"/>
      <c r="E185" s="637"/>
      <c r="H185" s="258"/>
      <c r="I185" s="385"/>
      <c r="N185" s="464"/>
      <c r="O185" s="464"/>
      <c r="P185" s="464"/>
      <c r="T185" s="146"/>
      <c r="X185" s="147"/>
      <c r="Y185" s="361"/>
      <c r="AA185" s="362"/>
      <c r="AB185" s="365"/>
      <c r="AF185" s="470"/>
      <c r="BG185" s="470"/>
    </row>
    <row r="186" spans="3:59" s="466" customFormat="1" ht="69" customHeight="1" x14ac:dyDescent="0.25">
      <c r="C186" s="464"/>
      <c r="E186" s="637"/>
      <c r="H186" s="258"/>
      <c r="I186" s="376"/>
      <c r="N186" s="464"/>
      <c r="O186" s="464"/>
      <c r="P186" s="464"/>
      <c r="T186" s="146"/>
      <c r="X186" s="147"/>
      <c r="Y186" s="379"/>
      <c r="AA186" s="362"/>
      <c r="AB186" s="365"/>
      <c r="AF186" s="470"/>
      <c r="BG186" s="470"/>
    </row>
    <row r="187" spans="3:59" s="466" customFormat="1" ht="69" customHeight="1" x14ac:dyDescent="0.25">
      <c r="C187" s="464"/>
      <c r="E187" s="637"/>
      <c r="H187" s="258"/>
      <c r="I187" s="385"/>
      <c r="N187" s="464"/>
      <c r="O187" s="464"/>
      <c r="P187" s="464"/>
      <c r="T187" s="146"/>
      <c r="X187" s="147"/>
      <c r="Y187" s="406"/>
      <c r="AA187" s="362"/>
      <c r="AB187" s="365"/>
      <c r="AF187" s="470"/>
      <c r="BG187" s="470"/>
    </row>
    <row r="188" spans="3:59" s="466" customFormat="1" ht="69" customHeight="1" x14ac:dyDescent="0.25">
      <c r="C188" s="464"/>
      <c r="E188" s="637"/>
      <c r="H188" s="258"/>
      <c r="I188" s="385"/>
      <c r="N188" s="464"/>
      <c r="O188" s="464"/>
      <c r="P188" s="464"/>
      <c r="T188" s="146"/>
      <c r="X188" s="147"/>
      <c r="Y188" s="379"/>
      <c r="AA188" s="362"/>
      <c r="AB188" s="365"/>
      <c r="AF188" s="470"/>
      <c r="BG188" s="470"/>
    </row>
    <row r="189" spans="3:59" s="466" customFormat="1" ht="69" customHeight="1" x14ac:dyDescent="0.25">
      <c r="C189" s="464"/>
      <c r="E189" s="637"/>
      <c r="H189" s="258"/>
      <c r="I189" s="385"/>
      <c r="N189" s="464"/>
      <c r="O189" s="464"/>
      <c r="P189" s="464"/>
      <c r="T189" s="146"/>
      <c r="X189" s="147"/>
      <c r="Y189" s="361"/>
      <c r="AA189" s="362"/>
      <c r="AB189" s="365"/>
      <c r="AF189" s="470"/>
      <c r="BG189" s="470"/>
    </row>
    <row r="190" spans="3:59" s="466" customFormat="1" ht="69" customHeight="1" x14ac:dyDescent="0.25">
      <c r="C190" s="464"/>
      <c r="E190" s="637"/>
      <c r="H190" s="258"/>
      <c r="I190" s="385"/>
      <c r="N190" s="464"/>
      <c r="O190" s="464"/>
      <c r="P190" s="464"/>
      <c r="T190" s="146"/>
      <c r="X190" s="147"/>
      <c r="Y190" s="361"/>
      <c r="AA190" s="362"/>
      <c r="AB190" s="365"/>
      <c r="AF190" s="470"/>
      <c r="BG190" s="470"/>
    </row>
    <row r="191" spans="3:59" s="466" customFormat="1" ht="69" customHeight="1" x14ac:dyDescent="0.25">
      <c r="C191" s="464"/>
      <c r="E191" s="637"/>
      <c r="H191" s="507"/>
      <c r="I191" s="385"/>
      <c r="N191" s="464"/>
      <c r="O191" s="464"/>
      <c r="P191" s="464"/>
      <c r="T191" s="146"/>
      <c r="X191" s="147"/>
      <c r="Y191" s="361"/>
      <c r="AA191" s="362"/>
      <c r="AB191" s="365"/>
      <c r="AF191" s="470"/>
      <c r="BG191" s="470"/>
    </row>
  </sheetData>
  <autoFilter ref="A3:CX191" xr:uid="{00000000-0009-0000-0000-000002000000}"/>
  <mergeCells count="93">
    <mergeCell ref="X1:AF1"/>
    <mergeCell ref="AY1:BF1"/>
    <mergeCell ref="Q2:Q3"/>
    <mergeCell ref="BG1:BK1"/>
    <mergeCell ref="A2:A3"/>
    <mergeCell ref="B2:B3"/>
    <mergeCell ref="C2:C3"/>
    <mergeCell ref="D2:D3"/>
    <mergeCell ref="E2:E3"/>
    <mergeCell ref="F2:F3"/>
    <mergeCell ref="G2:G3"/>
    <mergeCell ref="H2:H3"/>
    <mergeCell ref="I2:I3"/>
    <mergeCell ref="A1:I1"/>
    <mergeCell ref="J1:W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D2:BD3"/>
    <mergeCell ref="AR2:AR3"/>
    <mergeCell ref="AS2:AS3"/>
    <mergeCell ref="AT2:AT3"/>
    <mergeCell ref="AU2:AU3"/>
    <mergeCell ref="AV2:AV3"/>
    <mergeCell ref="AW2:AW3"/>
    <mergeCell ref="BK2:BK4"/>
    <mergeCell ref="E5:E21"/>
    <mergeCell ref="E28:E42"/>
    <mergeCell ref="E43:E45"/>
    <mergeCell ref="E46:E48"/>
    <mergeCell ref="BE2:BE3"/>
    <mergeCell ref="BF2:BF3"/>
    <mergeCell ref="BG2:BG3"/>
    <mergeCell ref="BH2:BH3"/>
    <mergeCell ref="BI2:BI3"/>
    <mergeCell ref="BJ2:BJ3"/>
    <mergeCell ref="AY2:AY3"/>
    <mergeCell ref="AZ2:AZ3"/>
    <mergeCell ref="BA2:BA3"/>
    <mergeCell ref="BB2:BB3"/>
    <mergeCell ref="BC2:BC3"/>
    <mergeCell ref="E132:E134"/>
    <mergeCell ref="E135:E137"/>
    <mergeCell ref="E80:E94"/>
    <mergeCell ref="E95:E99"/>
    <mergeCell ref="E100:E107"/>
    <mergeCell ref="E108:E112"/>
    <mergeCell ref="E113:E115"/>
    <mergeCell ref="E116:E126"/>
    <mergeCell ref="E22:E24"/>
    <mergeCell ref="G116:G118"/>
    <mergeCell ref="G119:G123"/>
    <mergeCell ref="E127:E128"/>
    <mergeCell ref="E129:E131"/>
    <mergeCell ref="E49:E53"/>
    <mergeCell ref="E54:E63"/>
    <mergeCell ref="E64:E67"/>
    <mergeCell ref="E68:E75"/>
    <mergeCell ref="E76:E77"/>
    <mergeCell ref="E78:E79"/>
    <mergeCell ref="E138:E146"/>
    <mergeCell ref="E147:E154"/>
    <mergeCell ref="G148:G150"/>
    <mergeCell ref="E155:E174"/>
    <mergeCell ref="E175:E191"/>
  </mergeCells>
  <conditionalFormatting sqref="AL5:AL6 AU5:AU6 BD5:BD6 AC5:AC21 AC26:AC191">
    <cfRule type="containsText" dxfId="463" priority="36" stopIfTrue="1" operator="containsText" text="EN TERMINO">
      <formula>NOT(ISERROR(SEARCH("EN TERMINO",AC5)))</formula>
    </cfRule>
    <cfRule type="containsText" priority="37" operator="containsText" text="AMARILLO">
      <formula>NOT(ISERROR(SEARCH("AMARILLO",AC5)))</formula>
    </cfRule>
    <cfRule type="containsText" dxfId="462" priority="38" stopIfTrue="1" operator="containsText" text="ALERTA">
      <formula>NOT(ISERROR(SEARCH("ALERTA",AC5)))</formula>
    </cfRule>
    <cfRule type="containsText" dxfId="461" priority="39" stopIfTrue="1" operator="containsText" text="OK">
      <formula>NOT(ISERROR(SEARCH("OK",AC5)))</formula>
    </cfRule>
  </conditionalFormatting>
  <conditionalFormatting sqref="BG5:BG21 AF60:AF191 AF56:AF58 BG26:BG191 AF59:BF59">
    <cfRule type="containsText" dxfId="460" priority="33" operator="containsText" text="Cumplida">
      <formula>NOT(ISERROR(SEARCH("Cumplida",AF5)))</formula>
    </cfRule>
    <cfRule type="containsText" dxfId="459" priority="34" operator="containsText" text="Pendiente">
      <formula>NOT(ISERROR(SEARCH("Pendiente",AF5)))</formula>
    </cfRule>
    <cfRule type="containsText" dxfId="458" priority="35" operator="containsText" text="Cumplida">
      <formula>NOT(ISERROR(SEARCH("Cumplida",AF5)))</formula>
    </cfRule>
  </conditionalFormatting>
  <conditionalFormatting sqref="BG5:BG21 AF60:AF191 AF30:AF47 AF49:AF58 AF26:AF27 BG26:BG191 AF5:AF21 AF59:BF59">
    <cfRule type="containsText" dxfId="457" priority="32" stopIfTrue="1" operator="containsText" text="CUMPLIDA">
      <formula>NOT(ISERROR(SEARCH("CUMPLIDA",AF5)))</formula>
    </cfRule>
  </conditionalFormatting>
  <conditionalFormatting sqref="BI5:BI21">
    <cfRule type="containsText" dxfId="456" priority="29" operator="containsText" text="cerrada">
      <formula>NOT(ISERROR(SEARCH("cerrada",BI5)))</formula>
    </cfRule>
    <cfRule type="containsText" dxfId="455" priority="30" operator="containsText" text="cerrado">
      <formula>NOT(ISERROR(SEARCH("cerrado",BI5)))</formula>
    </cfRule>
    <cfRule type="containsText" dxfId="454" priority="31" operator="containsText" text="Abierto">
      <formula>NOT(ISERROR(SEARCH("Abierto",BI5)))</formula>
    </cfRule>
  </conditionalFormatting>
  <conditionalFormatting sqref="BD5:BD6">
    <cfRule type="dataBar" priority="28">
      <dataBar>
        <cfvo type="min"/>
        <cfvo type="max"/>
        <color rgb="FF638EC6"/>
      </dataBar>
    </cfRule>
  </conditionalFormatting>
  <conditionalFormatting sqref="BG5:BG21 AF60:AF191 AF30:AF47 AF49:AF58 AF26:AF27 BG26:BG191 AF5:AF21 AF59:BF59">
    <cfRule type="containsText" dxfId="453" priority="27" stopIfTrue="1" operator="containsText" text="INCUMPLIDA">
      <formula>NOT(ISERROR(SEARCH("INCUMPLIDA",AF5)))</formula>
    </cfRule>
  </conditionalFormatting>
  <conditionalFormatting sqref="AU5:AU6">
    <cfRule type="dataBar" priority="40">
      <dataBar>
        <cfvo type="min"/>
        <cfvo type="max"/>
        <color rgb="FF638EC6"/>
      </dataBar>
    </cfRule>
  </conditionalFormatting>
  <conditionalFormatting sqref="AF48 AF28:AF30 AF33:AF36 AF42 AF50">
    <cfRule type="containsText" dxfId="452" priority="26" operator="containsText" text="PENDIENTE">
      <formula>NOT(ISERROR(SEARCH("PENDIENTE",AF28)))</formula>
    </cfRule>
  </conditionalFormatting>
  <conditionalFormatting sqref="AC22:AC25">
    <cfRule type="containsText" dxfId="451" priority="22" stopIfTrue="1" operator="containsText" text="EN TERMINO">
      <formula>NOT(ISERROR(SEARCH("EN TERMINO",AC22)))</formula>
    </cfRule>
    <cfRule type="containsText" priority="23" operator="containsText" text="AMARILLO">
      <formula>NOT(ISERROR(SEARCH("AMARILLO",AC22)))</formula>
    </cfRule>
    <cfRule type="containsText" dxfId="450" priority="24" stopIfTrue="1" operator="containsText" text="ALERTA">
      <formula>NOT(ISERROR(SEARCH("ALERTA",AC22)))</formula>
    </cfRule>
    <cfRule type="containsText" dxfId="449" priority="25" stopIfTrue="1" operator="containsText" text="OK">
      <formula>NOT(ISERROR(SEARCH("OK",AC22)))</formula>
    </cfRule>
  </conditionalFormatting>
  <conditionalFormatting sqref="BG22:BG25 AF22:AF25">
    <cfRule type="containsText" dxfId="448" priority="19" operator="containsText" text="Cumplida">
      <formula>NOT(ISERROR(SEARCH("Cumplida",AF22)))</formula>
    </cfRule>
    <cfRule type="containsText" dxfId="447" priority="20" operator="containsText" text="Pendiente">
      <formula>NOT(ISERROR(SEARCH("Pendiente",AF22)))</formula>
    </cfRule>
    <cfRule type="containsText" dxfId="446" priority="21" operator="containsText" text="Cumplida">
      <formula>NOT(ISERROR(SEARCH("Cumplida",AF22)))</formula>
    </cfRule>
  </conditionalFormatting>
  <conditionalFormatting sqref="BG22:BG25 AF22:AF25">
    <cfRule type="containsText" dxfId="445" priority="17" stopIfTrue="1" operator="containsText" text="CUMPLIDA">
      <formula>NOT(ISERROR(SEARCH("CUMPLIDA",AF22)))</formula>
    </cfRule>
    <cfRule type="containsText" dxfId="444" priority="18" stopIfTrue="1" operator="containsText" text="INCUMPLIDA">
      <formula>NOT(ISERROR(SEARCH("INCUMPLIDA",AF22)))</formula>
    </cfRule>
  </conditionalFormatting>
  <conditionalFormatting sqref="BG22:BG25 AF22:AF25">
    <cfRule type="containsText" dxfId="443" priority="16" operator="containsText" text="INCUMPLIDA">
      <formula>NOT(ISERROR(SEARCH("INCUMPLIDA",AF22)))</formula>
    </cfRule>
  </conditionalFormatting>
  <conditionalFormatting sqref="AL5:AL6 AU5:AU6 BD5:BD6 AC5:AC21">
    <cfRule type="containsText" dxfId="442" priority="12" stopIfTrue="1" operator="containsText" text="EN TERMINO">
      <formula>NOT(ISERROR(SEARCH("EN TERMINO",AC5)))</formula>
    </cfRule>
    <cfRule type="containsText" priority="13" operator="containsText" text="AMARILLO">
      <formula>NOT(ISERROR(SEARCH("AMARILLO",AC5)))</formula>
    </cfRule>
    <cfRule type="containsText" dxfId="441" priority="14" stopIfTrue="1" operator="containsText" text="ALERTA">
      <formula>NOT(ISERROR(SEARCH("ALERTA",AC5)))</formula>
    </cfRule>
    <cfRule type="containsText" dxfId="440" priority="15" stopIfTrue="1" operator="containsText" text="OK">
      <formula>NOT(ISERROR(SEARCH("OK",AC5)))</formula>
    </cfRule>
  </conditionalFormatting>
  <conditionalFormatting sqref="BG5:BG21">
    <cfRule type="containsText" dxfId="439" priority="9" operator="containsText" text="Cumplida">
      <formula>NOT(ISERROR(SEARCH("Cumplida",BG5)))</formula>
    </cfRule>
    <cfRule type="containsText" dxfId="438" priority="10" operator="containsText" text="Pendiente">
      <formula>NOT(ISERROR(SEARCH("Pendiente",BG5)))</formula>
    </cfRule>
    <cfRule type="containsText" dxfId="437" priority="11" operator="containsText" text="Cumplida">
      <formula>NOT(ISERROR(SEARCH("Cumplida",BG5)))</formula>
    </cfRule>
  </conditionalFormatting>
  <conditionalFormatting sqref="BG5:BG21 AF5:AF21">
    <cfRule type="containsText" dxfId="436" priority="8" stopIfTrue="1" operator="containsText" text="CUMPLIDA">
      <formula>NOT(ISERROR(SEARCH("CUMPLIDA",AF5)))</formula>
    </cfRule>
  </conditionalFormatting>
  <conditionalFormatting sqref="BI5:BI21">
    <cfRule type="containsText" dxfId="435" priority="5" operator="containsText" text="cerrada">
      <formula>NOT(ISERROR(SEARCH("cerrada",BI5)))</formula>
    </cfRule>
    <cfRule type="containsText" dxfId="434" priority="6" operator="containsText" text="cerrado">
      <formula>NOT(ISERROR(SEARCH("cerrado",BI5)))</formula>
    </cfRule>
    <cfRule type="containsText" dxfId="433" priority="7" operator="containsText" text="Abierto">
      <formula>NOT(ISERROR(SEARCH("Abierto",BI5)))</formula>
    </cfRule>
  </conditionalFormatting>
  <conditionalFormatting sqref="BD5:BD6">
    <cfRule type="dataBar" priority="4">
      <dataBar>
        <cfvo type="min"/>
        <cfvo type="max"/>
        <color rgb="FF638EC6"/>
      </dataBar>
    </cfRule>
  </conditionalFormatting>
  <conditionalFormatting sqref="BG5:BG21 AF5:AF21">
    <cfRule type="containsText" dxfId="432" priority="3" stopIfTrue="1" operator="containsText" text="INCUMPLIDA">
      <formula>NOT(ISERROR(SEARCH("INCUMPLIDA",AF5)))</formula>
    </cfRule>
  </conditionalFormatting>
  <conditionalFormatting sqref="AU5:AU6">
    <cfRule type="dataBar" priority="2">
      <dataBar>
        <cfvo type="min"/>
        <cfvo type="max"/>
        <color rgb="FF638EC6"/>
      </dataBar>
    </cfRule>
  </conditionalFormatting>
  <conditionalFormatting sqref="AF5:AF21">
    <cfRule type="containsText" dxfId="431" priority="1" stopIfTrue="1" operator="containsText" text="PENDIENTE">
      <formula>NOT(ISERROR(SEARCH("PENDIENTE",AF5)))</formula>
    </cfRule>
  </conditionalFormatting>
  <dataValidations count="12">
    <dataValidation type="list" allowBlank="1" showInputMessage="1" showErrorMessage="1" sqref="N5:N191" xr:uid="{00000000-0002-0000-0200-000000000000}">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L28:L42 V46 L54:L55 L57:L58 L60 L62 M70" xr:uid="{00000000-0002-0000-0200-000001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6:V42" xr:uid="{00000000-0002-0000-0200-000002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6:W42" xr:uid="{00000000-0002-0000-0200-000003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6:M42" xr:uid="{00000000-0002-0000-0200-000004000000}">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S26:S28 L63 L56 L59 K37:K41 L26:L27" xr:uid="{00000000-0002-0000-0200-000005000000}">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6:J33" xr:uid="{00000000-0002-0000-0200-000006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xr:uid="{00000000-0002-0000-0200-000007000000}">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26:K30 S46 U71 L61 L59 K71 K61:K63 K42 K35:K36 K54:K59 K46" xr:uid="{00000000-0002-0000-0200-000008000000}">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6:I42" xr:uid="{00000000-0002-0000-0200-00000900000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8:AD36" xr:uid="{00000000-0002-0000-0200-00000A000000}">
      <formula1>-2147483647</formula1>
      <formula2>2147483647</formula2>
    </dataValidation>
    <dataValidation type="list" allowBlank="1" showInputMessage="1" showErrorMessage="1" sqref="H49:H53 H147:H154 P95:P96 H108:H126 P100:P112 P88 P53:P72 P127:P146 P155:P191 P75:P84 H68:H75 H80:H99 H22:H25 P5:P51" xr:uid="{00000000-0002-0000-0200-00000B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91"/>
  <sheetViews>
    <sheetView zoomScale="64" zoomScaleNormal="64" workbookViewId="0">
      <pane xSplit="11" ySplit="4" topLeftCell="L5" activePane="bottomRight" state="frozen"/>
      <selection pane="topRight" activeCell="L1" sqref="L1"/>
      <selection pane="bottomLeft" activeCell="A5" sqref="A5"/>
      <selection pane="bottomRight" activeCell="H6" sqref="H6"/>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58" width="11.42578125" style="1" hidden="1" customWidth="1" outlineLevel="1"/>
    <col min="59" max="59" width="0" style="1" hidden="1" customWidth="1" outlineLevel="1"/>
    <col min="60" max="60" width="11.42578125" style="1" collapsed="1"/>
    <col min="61" max="16384" width="11.42578125" style="1"/>
  </cols>
  <sheetData>
    <row r="1" spans="1:63" ht="15" customHeight="1" x14ac:dyDescent="0.25">
      <c r="A1" s="587" t="s">
        <v>0</v>
      </c>
      <c r="B1" s="587"/>
      <c r="C1" s="587"/>
      <c r="D1" s="587"/>
      <c r="E1" s="587"/>
      <c r="F1" s="587"/>
      <c r="G1" s="587"/>
      <c r="H1" s="587"/>
      <c r="I1" s="587"/>
      <c r="J1" s="584" t="s">
        <v>1</v>
      </c>
      <c r="K1" s="584"/>
      <c r="L1" s="584"/>
      <c r="M1" s="584"/>
      <c r="N1" s="584"/>
      <c r="O1" s="584"/>
      <c r="P1" s="584"/>
      <c r="Q1" s="584"/>
      <c r="R1" s="584"/>
      <c r="S1" s="584"/>
      <c r="T1" s="584"/>
      <c r="U1" s="584"/>
      <c r="V1" s="584"/>
      <c r="W1" s="584"/>
      <c r="X1" s="585" t="s">
        <v>876</v>
      </c>
      <c r="Y1" s="585"/>
      <c r="Z1" s="585"/>
      <c r="AA1" s="585"/>
      <c r="AB1" s="585"/>
      <c r="AC1" s="585"/>
      <c r="AD1" s="585"/>
      <c r="AE1" s="585"/>
      <c r="AF1" s="585"/>
      <c r="AG1" s="590" t="s">
        <v>716</v>
      </c>
      <c r="AH1" s="590"/>
      <c r="AI1" s="590"/>
      <c r="AJ1" s="590"/>
      <c r="AK1" s="590"/>
      <c r="AL1" s="590"/>
      <c r="AM1" s="590"/>
      <c r="AN1" s="590"/>
      <c r="AO1" s="456"/>
      <c r="AP1" s="594" t="s">
        <v>717</v>
      </c>
      <c r="AQ1" s="594"/>
      <c r="AR1" s="594"/>
      <c r="AS1" s="594"/>
      <c r="AT1" s="594"/>
      <c r="AU1" s="594"/>
      <c r="AV1" s="594"/>
      <c r="AW1" s="594"/>
      <c r="AX1" s="461"/>
      <c r="AY1" s="608" t="s">
        <v>718</v>
      </c>
      <c r="AZ1" s="608"/>
      <c r="BA1" s="608"/>
      <c r="BB1" s="608"/>
      <c r="BC1" s="608"/>
      <c r="BD1" s="608"/>
      <c r="BE1" s="608"/>
      <c r="BF1" s="608"/>
      <c r="BG1" s="641" t="s">
        <v>2</v>
      </c>
      <c r="BH1" s="641"/>
      <c r="BI1" s="641"/>
      <c r="BJ1" s="641"/>
      <c r="BK1" s="641"/>
    </row>
    <row r="2" spans="1:63" ht="15" customHeight="1" x14ac:dyDescent="0.25">
      <c r="A2" s="586" t="s">
        <v>3</v>
      </c>
      <c r="B2" s="586" t="s">
        <v>4</v>
      </c>
      <c r="C2" s="586" t="s">
        <v>5</v>
      </c>
      <c r="D2" s="586" t="s">
        <v>6</v>
      </c>
      <c r="E2" s="586" t="s">
        <v>7</v>
      </c>
      <c r="F2" s="586" t="s">
        <v>8</v>
      </c>
      <c r="G2" s="586" t="s">
        <v>9</v>
      </c>
      <c r="H2" s="586" t="s">
        <v>10</v>
      </c>
      <c r="I2" s="586" t="s">
        <v>11</v>
      </c>
      <c r="J2" s="589" t="s">
        <v>12</v>
      </c>
      <c r="K2" s="584" t="s">
        <v>13</v>
      </c>
      <c r="L2" s="584"/>
      <c r="M2" s="584"/>
      <c r="N2" s="589" t="s">
        <v>14</v>
      </c>
      <c r="O2" s="589" t="s">
        <v>15</v>
      </c>
      <c r="P2" s="589" t="s">
        <v>16</v>
      </c>
      <c r="Q2" s="589" t="s">
        <v>17</v>
      </c>
      <c r="R2" s="589" t="s">
        <v>18</v>
      </c>
      <c r="S2" s="589" t="s">
        <v>19</v>
      </c>
      <c r="T2" s="589" t="s">
        <v>20</v>
      </c>
      <c r="U2" s="589" t="s">
        <v>21</v>
      </c>
      <c r="V2" s="589" t="s">
        <v>22</v>
      </c>
      <c r="W2" s="589" t="s">
        <v>23</v>
      </c>
      <c r="X2" s="588" t="s">
        <v>77</v>
      </c>
      <c r="Y2" s="588" t="s">
        <v>24</v>
      </c>
      <c r="Z2" s="588" t="s">
        <v>25</v>
      </c>
      <c r="AA2" s="588" t="s">
        <v>26</v>
      </c>
      <c r="AB2" s="588" t="s">
        <v>73</v>
      </c>
      <c r="AC2" s="588" t="s">
        <v>27</v>
      </c>
      <c r="AD2" s="588" t="s">
        <v>28</v>
      </c>
      <c r="AE2" s="588" t="s">
        <v>29</v>
      </c>
      <c r="AF2" s="457"/>
      <c r="AG2" s="591" t="s">
        <v>30</v>
      </c>
      <c r="AH2" s="591" t="s">
        <v>31</v>
      </c>
      <c r="AI2" s="591" t="s">
        <v>32</v>
      </c>
      <c r="AJ2" s="591" t="s">
        <v>33</v>
      </c>
      <c r="AK2" s="591" t="s">
        <v>74</v>
      </c>
      <c r="AL2" s="591" t="s">
        <v>34</v>
      </c>
      <c r="AM2" s="591" t="s">
        <v>35</v>
      </c>
      <c r="AN2" s="591" t="s">
        <v>36</v>
      </c>
      <c r="AO2" s="458"/>
      <c r="AP2" s="595" t="s">
        <v>37</v>
      </c>
      <c r="AQ2" s="595" t="s">
        <v>38</v>
      </c>
      <c r="AR2" s="595" t="s">
        <v>39</v>
      </c>
      <c r="AS2" s="595" t="s">
        <v>40</v>
      </c>
      <c r="AT2" s="595" t="s">
        <v>75</v>
      </c>
      <c r="AU2" s="595" t="s">
        <v>41</v>
      </c>
      <c r="AV2" s="595" t="s">
        <v>42</v>
      </c>
      <c r="AW2" s="595" t="s">
        <v>43</v>
      </c>
      <c r="AX2" s="462"/>
      <c r="AY2" s="586" t="s">
        <v>37</v>
      </c>
      <c r="AZ2" s="586" t="s">
        <v>38</v>
      </c>
      <c r="BA2" s="586" t="s">
        <v>39</v>
      </c>
      <c r="BB2" s="586" t="s">
        <v>40</v>
      </c>
      <c r="BC2" s="586" t="s">
        <v>76</v>
      </c>
      <c r="BD2" s="586" t="s">
        <v>41</v>
      </c>
      <c r="BE2" s="586" t="s">
        <v>42</v>
      </c>
      <c r="BF2" s="586" t="s">
        <v>43</v>
      </c>
      <c r="BG2" s="593" t="s">
        <v>44</v>
      </c>
      <c r="BH2" s="593" t="s">
        <v>877</v>
      </c>
      <c r="BI2" s="593" t="s">
        <v>46</v>
      </c>
      <c r="BJ2" s="593" t="s">
        <v>47</v>
      </c>
      <c r="BK2" s="592" t="s">
        <v>48</v>
      </c>
    </row>
    <row r="3" spans="1:63" ht="66" customHeight="1" x14ac:dyDescent="0.25">
      <c r="A3" s="586"/>
      <c r="B3" s="586"/>
      <c r="C3" s="586"/>
      <c r="D3" s="586"/>
      <c r="E3" s="586"/>
      <c r="F3" s="586"/>
      <c r="G3" s="586"/>
      <c r="H3" s="586"/>
      <c r="I3" s="586"/>
      <c r="J3" s="589"/>
      <c r="K3" s="454" t="s">
        <v>49</v>
      </c>
      <c r="L3" s="454" t="s">
        <v>70</v>
      </c>
      <c r="M3" s="454" t="s">
        <v>71</v>
      </c>
      <c r="N3" s="589"/>
      <c r="O3" s="589"/>
      <c r="P3" s="589"/>
      <c r="Q3" s="589"/>
      <c r="R3" s="589"/>
      <c r="S3" s="589"/>
      <c r="T3" s="589"/>
      <c r="U3" s="589"/>
      <c r="V3" s="589"/>
      <c r="W3" s="589"/>
      <c r="X3" s="588"/>
      <c r="Y3" s="588"/>
      <c r="Z3" s="588"/>
      <c r="AA3" s="588"/>
      <c r="AB3" s="588"/>
      <c r="AC3" s="588"/>
      <c r="AD3" s="588"/>
      <c r="AE3" s="588"/>
      <c r="AF3" s="457" t="s">
        <v>44</v>
      </c>
      <c r="AG3" s="591"/>
      <c r="AH3" s="591"/>
      <c r="AI3" s="591"/>
      <c r="AJ3" s="591"/>
      <c r="AK3" s="591"/>
      <c r="AL3" s="591"/>
      <c r="AM3" s="591"/>
      <c r="AN3" s="591"/>
      <c r="AO3" s="458" t="s">
        <v>44</v>
      </c>
      <c r="AP3" s="595"/>
      <c r="AQ3" s="595"/>
      <c r="AR3" s="595"/>
      <c r="AS3" s="595"/>
      <c r="AT3" s="595"/>
      <c r="AU3" s="595"/>
      <c r="AV3" s="595"/>
      <c r="AW3" s="595"/>
      <c r="AX3" s="462" t="s">
        <v>44</v>
      </c>
      <c r="AY3" s="586"/>
      <c r="AZ3" s="586"/>
      <c r="BA3" s="586"/>
      <c r="BB3" s="586"/>
      <c r="BC3" s="586"/>
      <c r="BD3" s="586"/>
      <c r="BE3" s="586"/>
      <c r="BF3" s="586"/>
      <c r="BG3" s="593"/>
      <c r="BH3" s="593"/>
      <c r="BI3" s="593"/>
      <c r="BJ3" s="593"/>
      <c r="BK3" s="592"/>
    </row>
    <row r="4" spans="1:63" ht="117" customHeight="1" x14ac:dyDescent="0.25">
      <c r="A4" s="463" t="s">
        <v>50</v>
      </c>
      <c r="B4" s="463" t="s">
        <v>51</v>
      </c>
      <c r="C4" s="463" t="s">
        <v>52</v>
      </c>
      <c r="D4" s="463" t="s">
        <v>53</v>
      </c>
      <c r="E4" s="463" t="s">
        <v>54</v>
      </c>
      <c r="F4" s="463" t="s">
        <v>51</v>
      </c>
      <c r="G4" s="463" t="s">
        <v>55</v>
      </c>
      <c r="H4" s="463" t="s">
        <v>52</v>
      </c>
      <c r="I4" s="46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460" t="s">
        <v>51</v>
      </c>
      <c r="AQ4" s="460" t="s">
        <v>64</v>
      </c>
      <c r="AR4" s="460" t="s">
        <v>65</v>
      </c>
      <c r="AS4" s="460" t="s">
        <v>66</v>
      </c>
      <c r="AT4" s="460" t="s">
        <v>66</v>
      </c>
      <c r="AU4" s="460" t="s">
        <v>60</v>
      </c>
      <c r="AV4" s="460" t="s">
        <v>67</v>
      </c>
      <c r="AW4" s="460" t="s">
        <v>52</v>
      </c>
      <c r="AX4" s="460"/>
      <c r="AY4" s="463" t="s">
        <v>51</v>
      </c>
      <c r="AZ4" s="463" t="s">
        <v>64</v>
      </c>
      <c r="BA4" s="463" t="s">
        <v>65</v>
      </c>
      <c r="BB4" s="463" t="s">
        <v>66</v>
      </c>
      <c r="BC4" s="463" t="s">
        <v>66</v>
      </c>
      <c r="BD4" s="463" t="s">
        <v>60</v>
      </c>
      <c r="BE4" s="463" t="s">
        <v>67</v>
      </c>
      <c r="BF4" s="463" t="s">
        <v>52</v>
      </c>
      <c r="BG4" s="459" t="s">
        <v>68</v>
      </c>
      <c r="BH4" s="459"/>
      <c r="BI4" s="546" t="s">
        <v>68</v>
      </c>
      <c r="BJ4" s="459"/>
      <c r="BK4" s="592"/>
    </row>
    <row r="5" spans="1:63" ht="35.1" customHeight="1" x14ac:dyDescent="0.25">
      <c r="A5" s="72"/>
      <c r="B5" s="72"/>
      <c r="C5" s="496" t="s">
        <v>154</v>
      </c>
      <c r="D5" s="72"/>
      <c r="E5" s="599" t="s">
        <v>167</v>
      </c>
      <c r="F5" s="72"/>
      <c r="G5" s="72">
        <v>1</v>
      </c>
      <c r="H5" s="496" t="s">
        <v>728</v>
      </c>
      <c r="I5" s="73" t="s">
        <v>169</v>
      </c>
      <c r="J5" s="74" t="s">
        <v>175</v>
      </c>
      <c r="K5" s="75" t="s">
        <v>180</v>
      </c>
      <c r="L5" s="76" t="s">
        <v>186</v>
      </c>
      <c r="M5" s="77">
        <v>1</v>
      </c>
      <c r="N5" s="496" t="s">
        <v>69</v>
      </c>
      <c r="O5" s="496" t="str">
        <f>IF(H5="","",VLOOKUP(H5,'[1]Procedimientos Publicar'!$C$6:$E$85,3,FALSE))</f>
        <v>SECRETARIA GENERAL</v>
      </c>
      <c r="P5" s="496" t="s">
        <v>168</v>
      </c>
      <c r="Q5" s="72"/>
      <c r="R5" s="72"/>
      <c r="S5" s="75"/>
      <c r="T5" s="78">
        <v>1</v>
      </c>
      <c r="U5" s="72"/>
      <c r="V5" s="79">
        <v>43466</v>
      </c>
      <c r="W5" s="79">
        <v>43830</v>
      </c>
      <c r="X5" s="80">
        <v>43830</v>
      </c>
      <c r="Y5" s="19" t="s">
        <v>193</v>
      </c>
      <c r="Z5" s="87">
        <v>0.95</v>
      </c>
      <c r="AA5" s="88">
        <f t="shared" ref="AA5:AA28" si="0">(IF(Z5="","",IF(OR($M5=0,$M5="",$X5=""),"",Z5/$M5)))</f>
        <v>0.95</v>
      </c>
      <c r="AB5" s="87">
        <f t="shared" ref="AB5:AB28" si="1">(IF(OR($T5="",AA5=""),"",IF(OR($T5=0,AA5=0),0,IF((AA5*100%)/$T5&gt;100%,100%,(AA5*100%)/$T5))))</f>
        <v>0.95</v>
      </c>
      <c r="AC5" s="8" t="str">
        <f t="shared" ref="AC5:AC28" si="2">IF(Z5="","",IF(AB5&lt;100%, IF(AB5&lt;25%, "ALERTA","EN TERMINO"), IF(AB5=100%, "OK", "EN TERMINO")))</f>
        <v>EN TERMINO</v>
      </c>
      <c r="AD5" s="103" t="s">
        <v>250</v>
      </c>
      <c r="AF5" s="13" t="str">
        <f t="shared" ref="AF5:AF24" si="3">IF(AB5=100%,IF(AB5&gt;25%,"CUMPLIDA","PENDIENTE"),IF(AB5&lt;25%,"INCUMPLIDA","PENDIENTE"))</f>
        <v>PENDIENTE</v>
      </c>
      <c r="BG5" s="13" t="str">
        <f t="shared" ref="BG5:BG28" si="4">IF(AB5=100%,"CUMPLIDA","INCUMPLIDA")</f>
        <v>INCUMPLIDA</v>
      </c>
      <c r="BI5" s="547" t="str">
        <f>IF(AF5="CUMPLIDA","CERRADO","ABIERTO")</f>
        <v>ABIERTO</v>
      </c>
    </row>
    <row r="6" spans="1:63" ht="35.1" customHeight="1" x14ac:dyDescent="0.25">
      <c r="A6" s="72"/>
      <c r="B6" s="72"/>
      <c r="C6" s="496" t="s">
        <v>154</v>
      </c>
      <c r="D6" s="72"/>
      <c r="E6" s="599"/>
      <c r="F6" s="72"/>
      <c r="G6" s="72">
        <v>2</v>
      </c>
      <c r="H6" s="496" t="s">
        <v>728</v>
      </c>
      <c r="I6" s="73" t="s">
        <v>170</v>
      </c>
      <c r="J6" s="74" t="s">
        <v>176</v>
      </c>
      <c r="K6" s="76" t="s">
        <v>181</v>
      </c>
      <c r="L6" s="81" t="s">
        <v>187</v>
      </c>
      <c r="M6" s="82">
        <v>1</v>
      </c>
      <c r="N6" s="496" t="s">
        <v>69</v>
      </c>
      <c r="O6" s="496" t="str">
        <f>IF(H6="","",VLOOKUP(H6,'[1]Procedimientos Publicar'!$C$6:$E$85,3,FALSE))</f>
        <v>SECRETARIA GENERAL</v>
      </c>
      <c r="P6" s="496" t="s">
        <v>168</v>
      </c>
      <c r="Q6" s="72"/>
      <c r="R6" s="72"/>
      <c r="S6" s="76"/>
      <c r="T6" s="78">
        <v>1</v>
      </c>
      <c r="U6" s="72"/>
      <c r="V6" s="79">
        <v>43466</v>
      </c>
      <c r="W6" s="79">
        <v>43830</v>
      </c>
      <c r="X6" s="80">
        <v>43830</v>
      </c>
      <c r="Y6" s="19" t="s">
        <v>194</v>
      </c>
      <c r="Z6" s="72">
        <v>1</v>
      </c>
      <c r="AA6" s="88">
        <f t="shared" si="0"/>
        <v>1</v>
      </c>
      <c r="AB6" s="87">
        <f t="shared" si="1"/>
        <v>1</v>
      </c>
      <c r="AC6" s="8" t="str">
        <f t="shared" si="2"/>
        <v>OK</v>
      </c>
      <c r="AD6" s="104" t="s">
        <v>251</v>
      </c>
      <c r="AF6" s="13" t="str">
        <f t="shared" si="3"/>
        <v>CUMPLIDA</v>
      </c>
      <c r="BG6" s="13" t="str">
        <f t="shared" si="4"/>
        <v>CUMPLIDA</v>
      </c>
      <c r="BI6" s="547" t="str">
        <f t="shared" ref="BI6:BI28" si="5">IF(AF6="CUMPLIDA","CERRADO","ABIERTO")</f>
        <v>CERRADO</v>
      </c>
    </row>
    <row r="7" spans="1:63" ht="35.1" customHeight="1" x14ac:dyDescent="0.25">
      <c r="A7" s="72"/>
      <c r="B7" s="72"/>
      <c r="C7" s="496" t="s">
        <v>154</v>
      </c>
      <c r="D7" s="72"/>
      <c r="E7" s="599"/>
      <c r="F7" s="72"/>
      <c r="G7" s="72">
        <v>3</v>
      </c>
      <c r="H7" s="496" t="s">
        <v>728</v>
      </c>
      <c r="I7" s="73" t="s">
        <v>171</v>
      </c>
      <c r="J7" s="74" t="s">
        <v>177</v>
      </c>
      <c r="K7" s="81" t="s">
        <v>182</v>
      </c>
      <c r="L7" s="81" t="s">
        <v>188</v>
      </c>
      <c r="M7" s="82">
        <v>1</v>
      </c>
      <c r="N7" s="496" t="s">
        <v>69</v>
      </c>
      <c r="O7" s="496" t="str">
        <f>IF(H7="","",VLOOKUP(H7,'[1]Procedimientos Publicar'!$C$6:$E$85,3,FALSE))</f>
        <v>SECRETARIA GENERAL</v>
      </c>
      <c r="P7" s="496" t="s">
        <v>168</v>
      </c>
      <c r="Q7" s="72"/>
      <c r="R7" s="72"/>
      <c r="S7" s="81"/>
      <c r="T7" s="78">
        <v>1</v>
      </c>
      <c r="U7" s="72"/>
      <c r="V7" s="79">
        <v>43466</v>
      </c>
      <c r="W7" s="79" t="s">
        <v>192</v>
      </c>
      <c r="X7" s="80">
        <v>43830</v>
      </c>
      <c r="Y7" s="19" t="s">
        <v>194</v>
      </c>
      <c r="Z7" s="72">
        <v>1</v>
      </c>
      <c r="AA7" s="88">
        <f t="shared" si="0"/>
        <v>1</v>
      </c>
      <c r="AB7" s="87">
        <f t="shared" si="1"/>
        <v>1</v>
      </c>
      <c r="AC7" s="8" t="str">
        <f t="shared" si="2"/>
        <v>OK</v>
      </c>
      <c r="AD7" s="104" t="s">
        <v>251</v>
      </c>
      <c r="AF7" s="13" t="str">
        <f t="shared" si="3"/>
        <v>CUMPLIDA</v>
      </c>
      <c r="BG7" s="13" t="str">
        <f t="shared" si="4"/>
        <v>CUMPLIDA</v>
      </c>
      <c r="BI7" s="547" t="str">
        <f t="shared" si="5"/>
        <v>CERRADO</v>
      </c>
    </row>
    <row r="8" spans="1:63" ht="35.1" customHeight="1" x14ac:dyDescent="0.25">
      <c r="A8" s="72"/>
      <c r="B8" s="72"/>
      <c r="C8" s="496" t="s">
        <v>154</v>
      </c>
      <c r="D8" s="72"/>
      <c r="E8" s="599"/>
      <c r="F8" s="72"/>
      <c r="G8" s="72">
        <v>4</v>
      </c>
      <c r="H8" s="496" t="s">
        <v>728</v>
      </c>
      <c r="I8" s="73" t="s">
        <v>172</v>
      </c>
      <c r="J8" s="74" t="s">
        <v>178</v>
      </c>
      <c r="K8" s="81" t="s">
        <v>183</v>
      </c>
      <c r="L8" s="81" t="s">
        <v>189</v>
      </c>
      <c r="M8" s="82">
        <v>1</v>
      </c>
      <c r="N8" s="496" t="s">
        <v>69</v>
      </c>
      <c r="O8" s="496" t="str">
        <f>IF(H8="","",VLOOKUP(H8,'[1]Procedimientos Publicar'!$C$6:$E$85,3,FALSE))</f>
        <v>SECRETARIA GENERAL</v>
      </c>
      <c r="P8" s="496" t="s">
        <v>168</v>
      </c>
      <c r="Q8" s="72"/>
      <c r="R8" s="72"/>
      <c r="S8" s="81"/>
      <c r="T8" s="78">
        <v>1</v>
      </c>
      <c r="U8" s="72"/>
      <c r="V8" s="79">
        <v>43344</v>
      </c>
      <c r="W8" s="79">
        <v>43830</v>
      </c>
      <c r="X8" s="80">
        <v>43830</v>
      </c>
      <c r="Y8" s="19" t="s">
        <v>195</v>
      </c>
      <c r="Z8" s="72">
        <v>1</v>
      </c>
      <c r="AA8" s="88">
        <f t="shared" si="0"/>
        <v>1</v>
      </c>
      <c r="AB8" s="87">
        <f t="shared" si="1"/>
        <v>1</v>
      </c>
      <c r="AC8" s="8" t="str">
        <f t="shared" si="2"/>
        <v>OK</v>
      </c>
      <c r="AD8" s="104" t="s">
        <v>251</v>
      </c>
      <c r="AF8" s="13" t="str">
        <f t="shared" si="3"/>
        <v>CUMPLIDA</v>
      </c>
      <c r="BG8" s="13" t="str">
        <f t="shared" si="4"/>
        <v>CUMPLIDA</v>
      </c>
      <c r="BI8" s="547" t="str">
        <f t="shared" si="5"/>
        <v>CERRADO</v>
      </c>
    </row>
    <row r="9" spans="1:63" ht="35.1" customHeight="1" x14ac:dyDescent="0.25">
      <c r="A9" s="72"/>
      <c r="B9" s="72"/>
      <c r="C9" s="496" t="s">
        <v>154</v>
      </c>
      <c r="D9" s="72"/>
      <c r="E9" s="599"/>
      <c r="F9" s="72"/>
      <c r="G9" s="72">
        <v>5</v>
      </c>
      <c r="H9" s="496" t="s">
        <v>728</v>
      </c>
      <c r="I9" s="73" t="s">
        <v>173</v>
      </c>
      <c r="J9" s="74" t="s">
        <v>179</v>
      </c>
      <c r="K9" s="76" t="s">
        <v>184</v>
      </c>
      <c r="L9" s="81" t="s">
        <v>190</v>
      </c>
      <c r="M9" s="83">
        <v>4</v>
      </c>
      <c r="N9" s="496" t="s">
        <v>69</v>
      </c>
      <c r="O9" s="496" t="str">
        <f>IF(H9="","",VLOOKUP(H9,'[1]Procedimientos Publicar'!$C$6:$E$85,3,FALSE))</f>
        <v>SECRETARIA GENERAL</v>
      </c>
      <c r="P9" s="496" t="s">
        <v>168</v>
      </c>
      <c r="Q9" s="72"/>
      <c r="R9" s="72"/>
      <c r="S9" s="81"/>
      <c r="T9" s="78">
        <v>1</v>
      </c>
      <c r="U9" s="72"/>
      <c r="V9" s="79">
        <v>43466</v>
      </c>
      <c r="W9" s="79">
        <v>43830</v>
      </c>
      <c r="X9" s="80">
        <v>43830</v>
      </c>
      <c r="Y9" s="19" t="s">
        <v>196</v>
      </c>
      <c r="Z9" s="72">
        <v>4</v>
      </c>
      <c r="AA9" s="88">
        <f t="shared" si="0"/>
        <v>1</v>
      </c>
      <c r="AB9" s="87">
        <f t="shared" si="1"/>
        <v>1</v>
      </c>
      <c r="AC9" s="8" t="str">
        <f t="shared" si="2"/>
        <v>OK</v>
      </c>
      <c r="AD9" s="104" t="s">
        <v>251</v>
      </c>
      <c r="AF9" s="13" t="str">
        <f t="shared" si="3"/>
        <v>CUMPLIDA</v>
      </c>
      <c r="BG9" s="13" t="str">
        <f t="shared" si="4"/>
        <v>CUMPLIDA</v>
      </c>
      <c r="BI9" s="547" t="str">
        <f t="shared" si="5"/>
        <v>CERRADO</v>
      </c>
    </row>
    <row r="10" spans="1:63" ht="35.1" customHeight="1" x14ac:dyDescent="0.25">
      <c r="A10" s="72"/>
      <c r="B10" s="72"/>
      <c r="C10" s="496" t="s">
        <v>154</v>
      </c>
      <c r="D10" s="72"/>
      <c r="E10" s="599"/>
      <c r="F10" s="72"/>
      <c r="G10" s="72">
        <v>6</v>
      </c>
      <c r="H10" s="496" t="s">
        <v>728</v>
      </c>
      <c r="I10" s="73" t="s">
        <v>174</v>
      </c>
      <c r="J10" s="84"/>
      <c r="K10" s="76" t="s">
        <v>185</v>
      </c>
      <c r="L10" s="81" t="s">
        <v>191</v>
      </c>
      <c r="M10" s="83">
        <v>1</v>
      </c>
      <c r="N10" s="496" t="s">
        <v>69</v>
      </c>
      <c r="O10" s="496" t="str">
        <f>IF(H10="","",VLOOKUP(H10,'[1]Procedimientos Publicar'!$C$6:$E$85,3,FALSE))</f>
        <v>SECRETARIA GENERAL</v>
      </c>
      <c r="P10" s="496" t="s">
        <v>168</v>
      </c>
      <c r="Q10" s="72"/>
      <c r="R10" s="72"/>
      <c r="S10" s="81"/>
      <c r="T10" s="78">
        <v>1</v>
      </c>
      <c r="U10" s="72"/>
      <c r="V10" s="79">
        <v>43466</v>
      </c>
      <c r="W10" s="79">
        <v>43830</v>
      </c>
      <c r="X10" s="80">
        <v>43830</v>
      </c>
      <c r="Y10" s="19" t="s">
        <v>197</v>
      </c>
      <c r="Z10" s="72">
        <v>1</v>
      </c>
      <c r="AA10" s="88">
        <f t="shared" si="0"/>
        <v>1</v>
      </c>
      <c r="AB10" s="87">
        <f t="shared" si="1"/>
        <v>1</v>
      </c>
      <c r="AC10" s="8" t="str">
        <f t="shared" si="2"/>
        <v>OK</v>
      </c>
      <c r="AD10" s="104" t="s">
        <v>251</v>
      </c>
      <c r="AF10" s="13" t="str">
        <f t="shared" si="3"/>
        <v>CUMPLIDA</v>
      </c>
      <c r="BG10" s="13" t="str">
        <f t="shared" si="4"/>
        <v>CUMPLIDA</v>
      </c>
      <c r="BI10" s="547" t="str">
        <f t="shared" si="5"/>
        <v>CERRADO</v>
      </c>
    </row>
    <row r="11" spans="1:63" ht="35.1" customHeight="1" x14ac:dyDescent="0.25">
      <c r="A11" s="85"/>
      <c r="B11" s="85"/>
      <c r="C11" s="497" t="s">
        <v>154</v>
      </c>
      <c r="D11" s="85"/>
      <c r="E11" s="600" t="s">
        <v>888</v>
      </c>
      <c r="F11" s="85"/>
      <c r="G11" s="85">
        <v>1</v>
      </c>
      <c r="H11" s="476" t="s">
        <v>734</v>
      </c>
      <c r="I11" s="89" t="s">
        <v>198</v>
      </c>
      <c r="J11" s="89" t="s">
        <v>214</v>
      </c>
      <c r="K11" s="23" t="s">
        <v>721</v>
      </c>
      <c r="L11" s="23" t="s">
        <v>226</v>
      </c>
      <c r="M11" s="24">
        <v>1</v>
      </c>
      <c r="N11" s="497" t="s">
        <v>69</v>
      </c>
      <c r="O11" s="497" t="str">
        <f>IF(H11="","",VLOOKUP(H11,'[1]Procedimientos Publicar'!$C$6:$E$85,3,FALSE))</f>
        <v>SECRETARIA GENERAL</v>
      </c>
      <c r="P11" s="497" t="s">
        <v>168</v>
      </c>
      <c r="Q11" s="85"/>
      <c r="R11" s="85"/>
      <c r="S11" s="92"/>
      <c r="T11" s="95">
        <v>1</v>
      </c>
      <c r="U11" s="85"/>
      <c r="V11" s="25">
        <v>43831</v>
      </c>
      <c r="W11" s="25">
        <v>44196</v>
      </c>
      <c r="X11" s="96">
        <v>43830</v>
      </c>
      <c r="Y11" s="26" t="s">
        <v>237</v>
      </c>
      <c r="Z11" s="85">
        <v>0.5</v>
      </c>
      <c r="AA11" s="97">
        <f t="shared" si="0"/>
        <v>0.5</v>
      </c>
      <c r="AB11" s="98">
        <f t="shared" si="1"/>
        <v>0.5</v>
      </c>
      <c r="AC11" s="8" t="str">
        <f t="shared" si="2"/>
        <v>EN TERMINO</v>
      </c>
      <c r="AD11" s="103" t="s">
        <v>252</v>
      </c>
      <c r="AF11" s="13" t="str">
        <f t="shared" si="3"/>
        <v>PENDIENTE</v>
      </c>
      <c r="BG11" s="13" t="str">
        <f t="shared" si="4"/>
        <v>INCUMPLIDA</v>
      </c>
      <c r="BI11" s="547" t="str">
        <f t="shared" si="5"/>
        <v>ABIERTO</v>
      </c>
    </row>
    <row r="12" spans="1:63" ht="35.1" customHeight="1" x14ac:dyDescent="0.2">
      <c r="A12" s="85"/>
      <c r="B12" s="85"/>
      <c r="C12" s="497" t="s">
        <v>154</v>
      </c>
      <c r="D12" s="85"/>
      <c r="E12" s="600"/>
      <c r="F12" s="85"/>
      <c r="G12" s="85">
        <v>2</v>
      </c>
      <c r="H12" s="476" t="s">
        <v>734</v>
      </c>
      <c r="I12" s="89" t="s">
        <v>199</v>
      </c>
      <c r="J12" s="93" t="s">
        <v>215</v>
      </c>
      <c r="K12" s="92" t="s">
        <v>722</v>
      </c>
      <c r="L12" s="23" t="s">
        <v>227</v>
      </c>
      <c r="M12" s="24">
        <v>1</v>
      </c>
      <c r="N12" s="497" t="s">
        <v>69</v>
      </c>
      <c r="O12" s="497" t="str">
        <f>IF(H12="","",VLOOKUP(H12,'[1]Procedimientos Publicar'!$C$6:$E$85,3,FALSE))</f>
        <v>SECRETARIA GENERAL</v>
      </c>
      <c r="P12" s="497" t="s">
        <v>168</v>
      </c>
      <c r="Q12" s="85"/>
      <c r="R12" s="85"/>
      <c r="S12" s="92"/>
      <c r="T12" s="95">
        <v>1</v>
      </c>
      <c r="U12" s="85"/>
      <c r="V12" s="25">
        <v>43831</v>
      </c>
      <c r="W12" s="25">
        <v>44012</v>
      </c>
      <c r="X12" s="96">
        <v>43830</v>
      </c>
      <c r="Y12" s="67"/>
      <c r="Z12" s="85"/>
      <c r="AA12" s="97" t="str">
        <f t="shared" si="0"/>
        <v/>
      </c>
      <c r="AB12" s="98" t="str">
        <f t="shared" si="1"/>
        <v/>
      </c>
      <c r="AC12" s="8" t="str">
        <f t="shared" si="2"/>
        <v/>
      </c>
      <c r="AD12" s="105"/>
      <c r="AF12" s="13"/>
      <c r="BG12" s="13" t="str">
        <f t="shared" si="4"/>
        <v>INCUMPLIDA</v>
      </c>
      <c r="BI12" s="547" t="str">
        <f t="shared" si="5"/>
        <v>ABIERTO</v>
      </c>
    </row>
    <row r="13" spans="1:63" ht="35.1" customHeight="1" x14ac:dyDescent="0.2">
      <c r="A13" s="85"/>
      <c r="B13" s="85"/>
      <c r="C13" s="497" t="s">
        <v>154</v>
      </c>
      <c r="D13" s="85"/>
      <c r="E13" s="600"/>
      <c r="F13" s="85"/>
      <c r="G13" s="85">
        <v>3</v>
      </c>
      <c r="H13" s="476" t="s">
        <v>734</v>
      </c>
      <c r="I13" s="89" t="s">
        <v>200</v>
      </c>
      <c r="J13" s="93" t="s">
        <v>216</v>
      </c>
      <c r="K13" s="23" t="s">
        <v>723</v>
      </c>
      <c r="L13" s="23" t="s">
        <v>228</v>
      </c>
      <c r="M13" s="24"/>
      <c r="N13" s="497" t="s">
        <v>69</v>
      </c>
      <c r="O13" s="497" t="str">
        <f>IF(H13="","",VLOOKUP(H13,'[1]Procedimientos Publicar'!$C$6:$E$85,3,FALSE))</f>
        <v>SECRETARIA GENERAL</v>
      </c>
      <c r="P13" s="497" t="s">
        <v>168</v>
      </c>
      <c r="Q13" s="85"/>
      <c r="R13" s="85"/>
      <c r="S13" s="92"/>
      <c r="T13" s="95">
        <v>1</v>
      </c>
      <c r="U13" s="85"/>
      <c r="V13" s="25">
        <v>43831</v>
      </c>
      <c r="W13" s="25" t="s">
        <v>236</v>
      </c>
      <c r="X13" s="96">
        <v>43830</v>
      </c>
      <c r="Y13" s="67"/>
      <c r="Z13" s="85"/>
      <c r="AA13" s="97" t="str">
        <f t="shared" si="0"/>
        <v/>
      </c>
      <c r="AB13" s="98" t="str">
        <f t="shared" si="1"/>
        <v/>
      </c>
      <c r="AC13" s="8" t="str">
        <f>IF(Z13="","",IF(AB13&lt;100%, IF(AB13&lt;25%, "ALERTA","EN TERMINO"), IF(AB13=100%, "OK", "EN TERMINO")))</f>
        <v/>
      </c>
      <c r="AD13" s="105"/>
      <c r="AF13" s="13"/>
      <c r="BG13" s="13" t="str">
        <f t="shared" si="4"/>
        <v>INCUMPLIDA</v>
      </c>
      <c r="BI13" s="547" t="str">
        <f t="shared" si="5"/>
        <v>ABIERTO</v>
      </c>
    </row>
    <row r="14" spans="1:63" ht="35.1" customHeight="1" x14ac:dyDescent="0.25">
      <c r="A14" s="85"/>
      <c r="B14" s="85"/>
      <c r="C14" s="497" t="s">
        <v>154</v>
      </c>
      <c r="D14" s="85"/>
      <c r="E14" s="600"/>
      <c r="F14" s="85"/>
      <c r="G14" s="85">
        <v>4</v>
      </c>
      <c r="H14" s="476" t="s">
        <v>734</v>
      </c>
      <c r="I14" s="89" t="s">
        <v>201</v>
      </c>
      <c r="J14" s="89" t="s">
        <v>217</v>
      </c>
      <c r="K14" s="23" t="s">
        <v>223</v>
      </c>
      <c r="L14" s="23" t="s">
        <v>229</v>
      </c>
      <c r="M14" s="24">
        <v>1</v>
      </c>
      <c r="N14" s="497" t="s">
        <v>69</v>
      </c>
      <c r="O14" s="497" t="str">
        <f>IF(H14="","",VLOOKUP(H14,'[1]Procedimientos Publicar'!$C$6:$E$85,3,FALSE))</f>
        <v>SECRETARIA GENERAL</v>
      </c>
      <c r="P14" s="497" t="s">
        <v>168</v>
      </c>
      <c r="Q14" s="85"/>
      <c r="R14" s="85"/>
      <c r="S14" s="92"/>
      <c r="T14" s="95">
        <v>1</v>
      </c>
      <c r="U14" s="85"/>
      <c r="V14" s="25">
        <v>43617</v>
      </c>
      <c r="W14" s="25">
        <v>43830</v>
      </c>
      <c r="X14" s="96">
        <v>43830</v>
      </c>
      <c r="Y14" s="29" t="s">
        <v>238</v>
      </c>
      <c r="Z14" s="85">
        <v>1</v>
      </c>
      <c r="AA14" s="97">
        <f t="shared" si="0"/>
        <v>1</v>
      </c>
      <c r="AB14" s="98">
        <f t="shared" si="1"/>
        <v>1</v>
      </c>
      <c r="AC14" s="8" t="str">
        <f t="shared" si="2"/>
        <v>OK</v>
      </c>
      <c r="AD14" s="103" t="s">
        <v>252</v>
      </c>
      <c r="AF14" s="13" t="str">
        <f t="shared" si="3"/>
        <v>CUMPLIDA</v>
      </c>
      <c r="BG14" s="13" t="str">
        <f t="shared" si="4"/>
        <v>CUMPLIDA</v>
      </c>
      <c r="BI14" s="547" t="str">
        <f t="shared" si="5"/>
        <v>CERRADO</v>
      </c>
    </row>
    <row r="15" spans="1:63" ht="35.1" customHeight="1" x14ac:dyDescent="0.25">
      <c r="A15" s="85"/>
      <c r="B15" s="85"/>
      <c r="C15" s="497" t="s">
        <v>154</v>
      </c>
      <c r="D15" s="85"/>
      <c r="E15" s="600"/>
      <c r="F15" s="85"/>
      <c r="G15" s="85">
        <v>5</v>
      </c>
      <c r="H15" s="476" t="s">
        <v>734</v>
      </c>
      <c r="I15" s="89" t="s">
        <v>202</v>
      </c>
      <c r="J15" s="89" t="s">
        <v>217</v>
      </c>
      <c r="K15" s="23" t="s">
        <v>223</v>
      </c>
      <c r="L15" s="23" t="s">
        <v>230</v>
      </c>
      <c r="M15" s="24">
        <v>1</v>
      </c>
      <c r="N15" s="497" t="s">
        <v>69</v>
      </c>
      <c r="O15" s="497" t="str">
        <f>IF(H15="","",VLOOKUP(H15,'[1]Procedimientos Publicar'!$C$6:$E$85,3,FALSE))</f>
        <v>SECRETARIA GENERAL</v>
      </c>
      <c r="P15" s="497" t="s">
        <v>168</v>
      </c>
      <c r="Q15" s="85"/>
      <c r="R15" s="85"/>
      <c r="S15" s="92"/>
      <c r="T15" s="95">
        <v>1</v>
      </c>
      <c r="U15" s="85"/>
      <c r="V15" s="25">
        <v>43617</v>
      </c>
      <c r="W15" s="25">
        <v>43830</v>
      </c>
      <c r="X15" s="96">
        <v>43830</v>
      </c>
      <c r="Y15" s="29" t="s">
        <v>238</v>
      </c>
      <c r="Z15" s="85">
        <v>1</v>
      </c>
      <c r="AA15" s="97">
        <f t="shared" si="0"/>
        <v>1</v>
      </c>
      <c r="AB15" s="98">
        <f t="shared" si="1"/>
        <v>1</v>
      </c>
      <c r="AC15" s="8" t="str">
        <f t="shared" si="2"/>
        <v>OK</v>
      </c>
      <c r="AD15" s="103" t="s">
        <v>252</v>
      </c>
      <c r="AF15" s="13" t="str">
        <f t="shared" si="3"/>
        <v>CUMPLIDA</v>
      </c>
      <c r="BG15" s="13" t="str">
        <f t="shared" si="4"/>
        <v>CUMPLIDA</v>
      </c>
      <c r="BI15" s="547" t="str">
        <f t="shared" si="5"/>
        <v>CERRADO</v>
      </c>
    </row>
    <row r="16" spans="1:63" ht="35.1" customHeight="1" x14ac:dyDescent="0.2">
      <c r="A16" s="85"/>
      <c r="B16" s="85"/>
      <c r="C16" s="497" t="s">
        <v>154</v>
      </c>
      <c r="D16" s="85"/>
      <c r="E16" s="600"/>
      <c r="F16" s="85"/>
      <c r="G16" s="85">
        <v>6</v>
      </c>
      <c r="H16" s="476" t="s">
        <v>734</v>
      </c>
      <c r="I16" s="89" t="s">
        <v>203</v>
      </c>
      <c r="J16" s="89" t="s">
        <v>218</v>
      </c>
      <c r="K16" s="23" t="s">
        <v>224</v>
      </c>
      <c r="L16" s="23" t="s">
        <v>231</v>
      </c>
      <c r="M16" s="24">
        <v>1</v>
      </c>
      <c r="N16" s="497" t="s">
        <v>69</v>
      </c>
      <c r="O16" s="497" t="str">
        <f>IF(H16="","",VLOOKUP(H16,'[1]Procedimientos Publicar'!$C$6:$E$85,3,FALSE))</f>
        <v>SECRETARIA GENERAL</v>
      </c>
      <c r="P16" s="497" t="s">
        <v>168</v>
      </c>
      <c r="Q16" s="85"/>
      <c r="R16" s="85"/>
      <c r="S16" s="92"/>
      <c r="T16" s="95">
        <v>1</v>
      </c>
      <c r="U16" s="85"/>
      <c r="V16" s="25">
        <v>43831</v>
      </c>
      <c r="W16" s="25">
        <v>44196</v>
      </c>
      <c r="X16" s="96">
        <v>43830</v>
      </c>
      <c r="Y16" s="67"/>
      <c r="Z16" s="85"/>
      <c r="AA16" s="97" t="str">
        <f t="shared" si="0"/>
        <v/>
      </c>
      <c r="AB16" s="98" t="str">
        <f t="shared" si="1"/>
        <v/>
      </c>
      <c r="AC16" s="8" t="str">
        <f t="shared" si="2"/>
        <v/>
      </c>
      <c r="AD16" s="105"/>
      <c r="AF16" s="13"/>
      <c r="BG16" s="13" t="str">
        <f t="shared" si="4"/>
        <v>INCUMPLIDA</v>
      </c>
      <c r="BI16" s="547" t="str">
        <f t="shared" si="5"/>
        <v>ABIERTO</v>
      </c>
    </row>
    <row r="17" spans="1:61" ht="35.1" customHeight="1" x14ac:dyDescent="0.2">
      <c r="A17" s="85"/>
      <c r="B17" s="85"/>
      <c r="C17" s="497" t="s">
        <v>154</v>
      </c>
      <c r="D17" s="85"/>
      <c r="E17" s="600"/>
      <c r="F17" s="85"/>
      <c r="G17" s="85">
        <v>7</v>
      </c>
      <c r="H17" s="476" t="s">
        <v>734</v>
      </c>
      <c r="I17" s="89" t="s">
        <v>204</v>
      </c>
      <c r="J17" s="92" t="s">
        <v>219</v>
      </c>
      <c r="K17" s="23" t="s">
        <v>225</v>
      </c>
      <c r="L17" s="23" t="s">
        <v>232</v>
      </c>
      <c r="M17" s="24">
        <v>1</v>
      </c>
      <c r="N17" s="497" t="s">
        <v>69</v>
      </c>
      <c r="O17" s="497" t="str">
        <f>IF(H17="","",VLOOKUP(H17,'[1]Procedimientos Publicar'!$C$6:$E$85,3,FALSE))</f>
        <v>SECRETARIA GENERAL</v>
      </c>
      <c r="P17" s="497" t="s">
        <v>168</v>
      </c>
      <c r="Q17" s="85"/>
      <c r="R17" s="85"/>
      <c r="S17" s="92"/>
      <c r="T17" s="95">
        <v>1</v>
      </c>
      <c r="U17" s="85"/>
      <c r="V17" s="25">
        <v>44012</v>
      </c>
      <c r="W17" s="25">
        <v>44377</v>
      </c>
      <c r="X17" s="96">
        <v>43830</v>
      </c>
      <c r="Y17" s="67"/>
      <c r="Z17" s="85"/>
      <c r="AA17" s="97" t="str">
        <f t="shared" si="0"/>
        <v/>
      </c>
      <c r="AB17" s="98" t="str">
        <f t="shared" si="1"/>
        <v/>
      </c>
      <c r="AC17" s="8" t="str">
        <f t="shared" si="2"/>
        <v/>
      </c>
      <c r="AD17" s="105"/>
      <c r="AF17" s="13"/>
      <c r="BG17" s="13" t="str">
        <f t="shared" si="4"/>
        <v>INCUMPLIDA</v>
      </c>
      <c r="BI17" s="547" t="str">
        <f t="shared" si="5"/>
        <v>ABIERTO</v>
      </c>
    </row>
    <row r="18" spans="1:61" ht="35.1" customHeight="1" x14ac:dyDescent="0.2">
      <c r="A18" s="85"/>
      <c r="B18" s="85"/>
      <c r="C18" s="497" t="s">
        <v>154</v>
      </c>
      <c r="D18" s="85"/>
      <c r="E18" s="600"/>
      <c r="F18" s="85"/>
      <c r="G18" s="85">
        <v>8</v>
      </c>
      <c r="H18" s="476" t="s">
        <v>734</v>
      </c>
      <c r="I18" s="90" t="s">
        <v>205</v>
      </c>
      <c r="J18" s="92" t="s">
        <v>220</v>
      </c>
      <c r="K18" s="94" t="s">
        <v>221</v>
      </c>
      <c r="L18" s="23" t="s">
        <v>233</v>
      </c>
      <c r="M18" s="24">
        <v>1</v>
      </c>
      <c r="N18" s="497" t="s">
        <v>69</v>
      </c>
      <c r="O18" s="497" t="str">
        <f>IF(H18="","",VLOOKUP(H18,'[1]Procedimientos Publicar'!$C$6:$E$85,3,FALSE))</f>
        <v>SECRETARIA GENERAL</v>
      </c>
      <c r="P18" s="497" t="s">
        <v>168</v>
      </c>
      <c r="Q18" s="85"/>
      <c r="R18" s="85"/>
      <c r="S18" s="94"/>
      <c r="T18" s="95">
        <v>1</v>
      </c>
      <c r="U18" s="85"/>
      <c r="V18" s="25">
        <v>43831</v>
      </c>
      <c r="W18" s="25">
        <v>44074</v>
      </c>
      <c r="X18" s="96">
        <v>43830</v>
      </c>
      <c r="Y18" s="67"/>
      <c r="Z18" s="85"/>
      <c r="AA18" s="97" t="str">
        <f t="shared" si="0"/>
        <v/>
      </c>
      <c r="AB18" s="98" t="str">
        <f t="shared" si="1"/>
        <v/>
      </c>
      <c r="AC18" s="8" t="str">
        <f t="shared" si="2"/>
        <v/>
      </c>
      <c r="AD18" s="105"/>
      <c r="AF18" s="13"/>
      <c r="BG18" s="13" t="str">
        <f t="shared" si="4"/>
        <v>INCUMPLIDA</v>
      </c>
      <c r="BI18" s="547" t="str">
        <f t="shared" si="5"/>
        <v>ABIERTO</v>
      </c>
    </row>
    <row r="19" spans="1:61" ht="35.1" customHeight="1" x14ac:dyDescent="0.2">
      <c r="A19" s="85"/>
      <c r="B19" s="85"/>
      <c r="C19" s="497" t="s">
        <v>154</v>
      </c>
      <c r="D19" s="85"/>
      <c r="E19" s="600"/>
      <c r="F19" s="85"/>
      <c r="G19" s="85">
        <v>9</v>
      </c>
      <c r="H19" s="476" t="s">
        <v>734</v>
      </c>
      <c r="I19" s="89" t="s">
        <v>206</v>
      </c>
      <c r="J19" s="92" t="s">
        <v>220</v>
      </c>
      <c r="K19" s="94" t="s">
        <v>221</v>
      </c>
      <c r="L19" s="23" t="s">
        <v>233</v>
      </c>
      <c r="M19" s="24">
        <v>1</v>
      </c>
      <c r="N19" s="497" t="s">
        <v>69</v>
      </c>
      <c r="O19" s="497" t="str">
        <f>IF(H19="","",VLOOKUP(H19,'[1]Procedimientos Publicar'!$C$6:$E$85,3,FALSE))</f>
        <v>SECRETARIA GENERAL</v>
      </c>
      <c r="P19" s="497" t="s">
        <v>168</v>
      </c>
      <c r="Q19" s="85"/>
      <c r="R19" s="85"/>
      <c r="S19" s="94"/>
      <c r="T19" s="95">
        <v>1</v>
      </c>
      <c r="U19" s="85"/>
      <c r="V19" s="25">
        <v>43831</v>
      </c>
      <c r="W19" s="25">
        <v>44074</v>
      </c>
      <c r="X19" s="96">
        <v>43830</v>
      </c>
      <c r="Y19" s="67"/>
      <c r="Z19" s="85"/>
      <c r="AA19" s="97" t="str">
        <f t="shared" si="0"/>
        <v/>
      </c>
      <c r="AB19" s="98" t="str">
        <f t="shared" si="1"/>
        <v/>
      </c>
      <c r="AC19" s="8" t="str">
        <f t="shared" si="2"/>
        <v/>
      </c>
      <c r="AD19" s="105"/>
      <c r="AF19" s="13"/>
      <c r="BG19" s="13" t="str">
        <f t="shared" si="4"/>
        <v>INCUMPLIDA</v>
      </c>
      <c r="BI19" s="547" t="str">
        <f t="shared" si="5"/>
        <v>ABIERTO</v>
      </c>
    </row>
    <row r="20" spans="1:61" ht="35.1" customHeight="1" x14ac:dyDescent="0.25">
      <c r="A20" s="85"/>
      <c r="B20" s="85"/>
      <c r="C20" s="497" t="s">
        <v>154</v>
      </c>
      <c r="D20" s="85"/>
      <c r="E20" s="600"/>
      <c r="F20" s="85"/>
      <c r="G20" s="85">
        <v>10</v>
      </c>
      <c r="H20" s="476" t="s">
        <v>734</v>
      </c>
      <c r="I20" s="91" t="s">
        <v>207</v>
      </c>
      <c r="J20" s="30"/>
      <c r="K20" s="23"/>
      <c r="L20" s="23"/>
      <c r="M20" s="24"/>
      <c r="N20" s="497" t="s">
        <v>69</v>
      </c>
      <c r="O20" s="497" t="str">
        <f>IF(H20="","",VLOOKUP(H20,'[1]Procedimientos Publicar'!$C$6:$E$85,3,FALSE))</f>
        <v>SECRETARIA GENERAL</v>
      </c>
      <c r="P20" s="497" t="s">
        <v>168</v>
      </c>
      <c r="Q20" s="85"/>
      <c r="R20" s="85"/>
      <c r="S20" s="92"/>
      <c r="T20" s="95">
        <v>1</v>
      </c>
      <c r="U20" s="85"/>
      <c r="V20" s="25"/>
      <c r="W20" s="25"/>
      <c r="X20" s="96">
        <v>43830</v>
      </c>
      <c r="Y20" s="31" t="s">
        <v>239</v>
      </c>
      <c r="Z20" s="85"/>
      <c r="AA20" s="97" t="str">
        <f t="shared" si="0"/>
        <v/>
      </c>
      <c r="AB20" s="98" t="str">
        <f t="shared" si="1"/>
        <v/>
      </c>
      <c r="AC20" s="8" t="str">
        <f t="shared" si="2"/>
        <v/>
      </c>
      <c r="AD20" s="426" t="s">
        <v>253</v>
      </c>
      <c r="AF20" s="13"/>
      <c r="BG20" s="13" t="str">
        <f t="shared" si="4"/>
        <v>INCUMPLIDA</v>
      </c>
      <c r="BI20" s="547" t="str">
        <f t="shared" si="5"/>
        <v>ABIERTO</v>
      </c>
    </row>
    <row r="21" spans="1:61" ht="35.1" customHeight="1" x14ac:dyDescent="0.25">
      <c r="A21" s="85"/>
      <c r="B21" s="85"/>
      <c r="C21" s="497" t="s">
        <v>154</v>
      </c>
      <c r="D21" s="85"/>
      <c r="E21" s="600"/>
      <c r="F21" s="85"/>
      <c r="G21" s="85">
        <v>11</v>
      </c>
      <c r="H21" s="476" t="s">
        <v>734</v>
      </c>
      <c r="I21" s="91" t="s">
        <v>208</v>
      </c>
      <c r="J21" s="30"/>
      <c r="K21" s="23"/>
      <c r="L21" s="23"/>
      <c r="M21" s="24"/>
      <c r="N21" s="497" t="s">
        <v>69</v>
      </c>
      <c r="O21" s="497" t="str">
        <f>IF(H21="","",VLOOKUP(H21,'[1]Procedimientos Publicar'!$C$6:$E$85,3,FALSE))</f>
        <v>SECRETARIA GENERAL</v>
      </c>
      <c r="P21" s="497" t="s">
        <v>168</v>
      </c>
      <c r="Q21" s="85"/>
      <c r="R21" s="85"/>
      <c r="S21" s="92"/>
      <c r="T21" s="95">
        <v>1</v>
      </c>
      <c r="U21" s="85"/>
      <c r="V21" s="25"/>
      <c r="W21" s="25"/>
      <c r="X21" s="96">
        <v>43830</v>
      </c>
      <c r="Y21" s="31" t="s">
        <v>239</v>
      </c>
      <c r="Z21" s="85"/>
      <c r="AA21" s="97" t="str">
        <f t="shared" si="0"/>
        <v/>
      </c>
      <c r="AB21" s="98" t="str">
        <f t="shared" si="1"/>
        <v/>
      </c>
      <c r="AC21" s="8" t="str">
        <f t="shared" si="2"/>
        <v/>
      </c>
      <c r="AD21" s="426" t="s">
        <v>253</v>
      </c>
      <c r="AF21" s="13"/>
      <c r="BG21" s="13" t="str">
        <f t="shared" si="4"/>
        <v>INCUMPLIDA</v>
      </c>
      <c r="BI21" s="547" t="str">
        <f t="shared" si="5"/>
        <v>ABIERTO</v>
      </c>
    </row>
    <row r="22" spans="1:61" ht="35.1" customHeight="1" x14ac:dyDescent="0.25">
      <c r="A22" s="85"/>
      <c r="B22" s="85"/>
      <c r="C22" s="497" t="s">
        <v>154</v>
      </c>
      <c r="D22" s="85"/>
      <c r="E22" s="600"/>
      <c r="F22" s="85"/>
      <c r="G22" s="85">
        <v>12</v>
      </c>
      <c r="H22" s="476" t="s">
        <v>734</v>
      </c>
      <c r="I22" s="86" t="s">
        <v>209</v>
      </c>
      <c r="J22" s="89" t="s">
        <v>217</v>
      </c>
      <c r="K22" s="23" t="s">
        <v>223</v>
      </c>
      <c r="L22" s="23" t="s">
        <v>234</v>
      </c>
      <c r="M22" s="24">
        <v>1</v>
      </c>
      <c r="N22" s="497" t="s">
        <v>69</v>
      </c>
      <c r="O22" s="497" t="str">
        <f>IF(H22="","",VLOOKUP(H22,'[1]Procedimientos Publicar'!$C$6:$E$85,3,FALSE))</f>
        <v>SECRETARIA GENERAL</v>
      </c>
      <c r="P22" s="497" t="s">
        <v>168</v>
      </c>
      <c r="Q22" s="85"/>
      <c r="R22" s="85"/>
      <c r="S22" s="92"/>
      <c r="T22" s="95">
        <v>1</v>
      </c>
      <c r="U22" s="85"/>
      <c r="V22" s="25">
        <v>43617</v>
      </c>
      <c r="W22" s="25">
        <v>43830</v>
      </c>
      <c r="X22" s="96">
        <v>43830</v>
      </c>
      <c r="Y22" s="29" t="s">
        <v>238</v>
      </c>
      <c r="Z22" s="85">
        <v>1</v>
      </c>
      <c r="AA22" s="97">
        <f t="shared" si="0"/>
        <v>1</v>
      </c>
      <c r="AB22" s="98">
        <f t="shared" si="1"/>
        <v>1</v>
      </c>
      <c r="AC22" s="8" t="str">
        <f t="shared" si="2"/>
        <v>OK</v>
      </c>
      <c r="AD22" s="104" t="s">
        <v>251</v>
      </c>
      <c r="AF22" s="13" t="str">
        <f t="shared" si="3"/>
        <v>CUMPLIDA</v>
      </c>
      <c r="BG22" s="13" t="str">
        <f t="shared" si="4"/>
        <v>CUMPLIDA</v>
      </c>
      <c r="BI22" s="547" t="str">
        <f t="shared" si="5"/>
        <v>CERRADO</v>
      </c>
    </row>
    <row r="23" spans="1:61" ht="35.1" customHeight="1" x14ac:dyDescent="0.25">
      <c r="A23" s="85"/>
      <c r="B23" s="85"/>
      <c r="C23" s="497" t="s">
        <v>154</v>
      </c>
      <c r="D23" s="85"/>
      <c r="E23" s="600"/>
      <c r="F23" s="85"/>
      <c r="G23" s="85">
        <v>13</v>
      </c>
      <c r="H23" s="476" t="s">
        <v>734</v>
      </c>
      <c r="I23" s="86" t="s">
        <v>210</v>
      </c>
      <c r="J23" s="89" t="s">
        <v>217</v>
      </c>
      <c r="K23" s="23" t="s">
        <v>223</v>
      </c>
      <c r="L23" s="23" t="s">
        <v>234</v>
      </c>
      <c r="M23" s="24">
        <v>1</v>
      </c>
      <c r="N23" s="497" t="s">
        <v>69</v>
      </c>
      <c r="O23" s="497" t="str">
        <f>IF(H23="","",VLOOKUP(H23,'[1]Procedimientos Publicar'!$C$6:$E$85,3,FALSE))</f>
        <v>SECRETARIA GENERAL</v>
      </c>
      <c r="P23" s="497" t="s">
        <v>168</v>
      </c>
      <c r="Q23" s="85"/>
      <c r="R23" s="85"/>
      <c r="S23" s="92"/>
      <c r="T23" s="95">
        <v>1</v>
      </c>
      <c r="U23" s="85"/>
      <c r="V23" s="25">
        <v>43617</v>
      </c>
      <c r="W23" s="25">
        <v>43830</v>
      </c>
      <c r="X23" s="96">
        <v>43830</v>
      </c>
      <c r="Y23" s="29" t="s">
        <v>238</v>
      </c>
      <c r="Z23" s="85">
        <v>1</v>
      </c>
      <c r="AA23" s="97">
        <f t="shared" si="0"/>
        <v>1</v>
      </c>
      <c r="AB23" s="98">
        <f t="shared" si="1"/>
        <v>1</v>
      </c>
      <c r="AC23" s="8" t="str">
        <f t="shared" si="2"/>
        <v>OK</v>
      </c>
      <c r="AD23" s="104" t="s">
        <v>251</v>
      </c>
      <c r="AF23" s="13" t="str">
        <f t="shared" si="3"/>
        <v>CUMPLIDA</v>
      </c>
      <c r="BG23" s="13" t="str">
        <f t="shared" si="4"/>
        <v>CUMPLIDA</v>
      </c>
      <c r="BI23" s="547" t="str">
        <f t="shared" si="5"/>
        <v>CERRADO</v>
      </c>
    </row>
    <row r="24" spans="1:61" ht="35.1" customHeight="1" x14ac:dyDescent="0.25">
      <c r="A24" s="85"/>
      <c r="B24" s="85"/>
      <c r="C24" s="497" t="s">
        <v>154</v>
      </c>
      <c r="D24" s="85"/>
      <c r="E24" s="600"/>
      <c r="F24" s="85"/>
      <c r="G24" s="85">
        <v>14</v>
      </c>
      <c r="H24" s="476" t="s">
        <v>734</v>
      </c>
      <c r="I24" s="86" t="s">
        <v>211</v>
      </c>
      <c r="J24" s="89" t="s">
        <v>217</v>
      </c>
      <c r="K24" s="23" t="s">
        <v>223</v>
      </c>
      <c r="L24" s="23" t="s">
        <v>234</v>
      </c>
      <c r="M24" s="24">
        <v>1</v>
      </c>
      <c r="N24" s="497" t="s">
        <v>69</v>
      </c>
      <c r="O24" s="497" t="str">
        <f>IF(H24="","",VLOOKUP(H24,'[1]Procedimientos Publicar'!$C$6:$E$85,3,FALSE))</f>
        <v>SECRETARIA GENERAL</v>
      </c>
      <c r="P24" s="497" t="s">
        <v>168</v>
      </c>
      <c r="Q24" s="85"/>
      <c r="R24" s="85"/>
      <c r="S24" s="92"/>
      <c r="T24" s="95">
        <v>1</v>
      </c>
      <c r="U24" s="85"/>
      <c r="V24" s="25">
        <v>43617</v>
      </c>
      <c r="W24" s="25">
        <v>43830</v>
      </c>
      <c r="X24" s="96">
        <v>43830</v>
      </c>
      <c r="Y24" s="29" t="s">
        <v>238</v>
      </c>
      <c r="Z24" s="85">
        <v>1</v>
      </c>
      <c r="AA24" s="97">
        <f t="shared" si="0"/>
        <v>1</v>
      </c>
      <c r="AB24" s="98">
        <f t="shared" si="1"/>
        <v>1</v>
      </c>
      <c r="AC24" s="8" t="str">
        <f t="shared" si="2"/>
        <v>OK</v>
      </c>
      <c r="AD24" s="104" t="s">
        <v>251</v>
      </c>
      <c r="AF24" s="13" t="str">
        <f t="shared" si="3"/>
        <v>CUMPLIDA</v>
      </c>
      <c r="BG24" s="13" t="str">
        <f t="shared" si="4"/>
        <v>CUMPLIDA</v>
      </c>
      <c r="BI24" s="547" t="str">
        <f t="shared" si="5"/>
        <v>CERRADO</v>
      </c>
    </row>
    <row r="25" spans="1:61" ht="35.1" customHeight="1" x14ac:dyDescent="0.2">
      <c r="A25" s="85"/>
      <c r="B25" s="85"/>
      <c r="C25" s="497" t="s">
        <v>154</v>
      </c>
      <c r="D25" s="85"/>
      <c r="E25" s="600"/>
      <c r="F25" s="85"/>
      <c r="G25" s="85">
        <v>15</v>
      </c>
      <c r="H25" s="476" t="s">
        <v>734</v>
      </c>
      <c r="I25" s="86" t="s">
        <v>212</v>
      </c>
      <c r="J25" s="89" t="s">
        <v>217</v>
      </c>
      <c r="K25" s="94" t="s">
        <v>222</v>
      </c>
      <c r="L25" s="23" t="s">
        <v>235</v>
      </c>
      <c r="M25" s="24">
        <v>1</v>
      </c>
      <c r="N25" s="497" t="s">
        <v>69</v>
      </c>
      <c r="O25" s="497" t="str">
        <f>IF(H25="","",VLOOKUP(H25,'[1]Procedimientos Publicar'!$C$6:$E$85,3,FALSE))</f>
        <v>SECRETARIA GENERAL</v>
      </c>
      <c r="P25" s="497" t="s">
        <v>168</v>
      </c>
      <c r="Q25" s="85"/>
      <c r="R25" s="85"/>
      <c r="S25" s="94"/>
      <c r="T25" s="95">
        <v>1</v>
      </c>
      <c r="U25" s="85"/>
      <c r="V25" s="25">
        <v>43831</v>
      </c>
      <c r="W25" s="25">
        <v>44104</v>
      </c>
      <c r="X25" s="96">
        <v>43830</v>
      </c>
      <c r="Y25" s="67"/>
      <c r="Z25" s="85"/>
      <c r="AA25" s="97" t="str">
        <f t="shared" si="0"/>
        <v/>
      </c>
      <c r="AB25" s="98" t="str">
        <f t="shared" si="1"/>
        <v/>
      </c>
      <c r="AC25" s="8" t="str">
        <f t="shared" si="2"/>
        <v/>
      </c>
      <c r="AD25" s="105"/>
      <c r="AF25" s="13"/>
      <c r="BG25" s="13" t="str">
        <f t="shared" si="4"/>
        <v>INCUMPLIDA</v>
      </c>
      <c r="BI25" s="547" t="str">
        <f t="shared" si="5"/>
        <v>ABIERTO</v>
      </c>
    </row>
    <row r="26" spans="1:61" ht="35.1" customHeight="1" x14ac:dyDescent="0.25">
      <c r="A26" s="100"/>
      <c r="B26" s="100"/>
      <c r="C26" s="509" t="s">
        <v>154</v>
      </c>
      <c r="D26" s="100"/>
      <c r="E26" s="601" t="s">
        <v>240</v>
      </c>
      <c r="F26" s="100"/>
      <c r="G26" s="100">
        <v>1</v>
      </c>
      <c r="H26" s="509" t="s">
        <v>728</v>
      </c>
      <c r="I26" s="19" t="s">
        <v>241</v>
      </c>
      <c r="J26" s="100"/>
      <c r="K26" s="100"/>
      <c r="L26" s="100"/>
      <c r="M26" s="100"/>
      <c r="N26" s="509" t="s">
        <v>69</v>
      </c>
      <c r="O26" s="509" t="str">
        <f>IF(H26="","",VLOOKUP(H26,'[1]Procedimientos Publicar'!$C$6:$E$85,3,FALSE))</f>
        <v>SECRETARIA GENERAL</v>
      </c>
      <c r="P26" s="509" t="s">
        <v>168</v>
      </c>
      <c r="Q26" s="100"/>
      <c r="R26" s="100"/>
      <c r="S26" s="100"/>
      <c r="T26" s="124">
        <v>1</v>
      </c>
      <c r="U26" s="100"/>
      <c r="V26" s="100"/>
      <c r="W26" s="100"/>
      <c r="X26" s="125">
        <v>43830</v>
      </c>
      <c r="Y26" s="100"/>
      <c r="Z26" s="100"/>
      <c r="AA26" s="126" t="str">
        <f t="shared" si="0"/>
        <v/>
      </c>
      <c r="AB26" s="127" t="str">
        <f t="shared" si="1"/>
        <v/>
      </c>
      <c r="AC26" s="8" t="str">
        <f t="shared" si="2"/>
        <v/>
      </c>
      <c r="AF26" s="13"/>
      <c r="BG26" s="13" t="str">
        <f t="shared" si="4"/>
        <v>INCUMPLIDA</v>
      </c>
      <c r="BI26" s="547" t="str">
        <f t="shared" si="5"/>
        <v>ABIERTO</v>
      </c>
    </row>
    <row r="27" spans="1:61" ht="35.1" customHeight="1" x14ac:dyDescent="0.25">
      <c r="A27" s="100"/>
      <c r="B27" s="100"/>
      <c r="C27" s="509" t="s">
        <v>154</v>
      </c>
      <c r="D27" s="100"/>
      <c r="E27" s="601"/>
      <c r="F27" s="100"/>
      <c r="G27" s="100">
        <v>2</v>
      </c>
      <c r="H27" s="509" t="s">
        <v>728</v>
      </c>
      <c r="I27" s="19" t="s">
        <v>242</v>
      </c>
      <c r="J27" s="100"/>
      <c r="K27" s="100"/>
      <c r="L27" s="100"/>
      <c r="M27" s="100"/>
      <c r="N27" s="509" t="s">
        <v>69</v>
      </c>
      <c r="O27" s="509" t="str">
        <f>IF(H27="","",VLOOKUP(H27,'[1]Procedimientos Publicar'!$C$6:$E$85,3,FALSE))</f>
        <v>SECRETARIA GENERAL</v>
      </c>
      <c r="P27" s="509" t="s">
        <v>168</v>
      </c>
      <c r="Q27" s="100"/>
      <c r="R27" s="100"/>
      <c r="S27" s="100"/>
      <c r="T27" s="124">
        <v>1</v>
      </c>
      <c r="U27" s="100"/>
      <c r="V27" s="100"/>
      <c r="W27" s="100"/>
      <c r="X27" s="125">
        <v>43830</v>
      </c>
      <c r="Y27" s="100"/>
      <c r="Z27" s="100"/>
      <c r="AA27" s="126" t="str">
        <f t="shared" si="0"/>
        <v/>
      </c>
      <c r="AB27" s="127" t="str">
        <f t="shared" si="1"/>
        <v/>
      </c>
      <c r="AC27" s="8" t="str">
        <f t="shared" si="2"/>
        <v/>
      </c>
      <c r="AF27" s="13"/>
      <c r="BG27" s="13" t="str">
        <f t="shared" si="4"/>
        <v>INCUMPLIDA</v>
      </c>
      <c r="BI27" s="547" t="str">
        <f t="shared" si="5"/>
        <v>ABIERTO</v>
      </c>
    </row>
    <row r="28" spans="1:61" ht="35.1" customHeight="1" x14ac:dyDescent="0.25">
      <c r="A28" s="100"/>
      <c r="B28" s="100"/>
      <c r="C28" s="509" t="s">
        <v>154</v>
      </c>
      <c r="D28" s="100"/>
      <c r="E28" s="601"/>
      <c r="F28" s="100"/>
      <c r="G28" s="100">
        <v>3</v>
      </c>
      <c r="H28" s="509" t="s">
        <v>728</v>
      </c>
      <c r="I28" s="102" t="s">
        <v>243</v>
      </c>
      <c r="J28" s="100"/>
      <c r="K28" s="100"/>
      <c r="L28" s="100"/>
      <c r="M28" s="100"/>
      <c r="N28" s="509" t="s">
        <v>69</v>
      </c>
      <c r="O28" s="509" t="str">
        <f>IF(H28="","",VLOOKUP(H28,'[1]Procedimientos Publicar'!$C$6:$E$85,3,FALSE))</f>
        <v>SECRETARIA GENERAL</v>
      </c>
      <c r="P28" s="509" t="s">
        <v>168</v>
      </c>
      <c r="Q28" s="100"/>
      <c r="R28" s="100"/>
      <c r="S28" s="100"/>
      <c r="T28" s="124">
        <v>1</v>
      </c>
      <c r="U28" s="100"/>
      <c r="V28" s="100"/>
      <c r="W28" s="100"/>
      <c r="X28" s="125">
        <v>43830</v>
      </c>
      <c r="Y28" s="100"/>
      <c r="Z28" s="100"/>
      <c r="AA28" s="126" t="str">
        <f t="shared" si="0"/>
        <v/>
      </c>
      <c r="AB28" s="127" t="str">
        <f t="shared" si="1"/>
        <v/>
      </c>
      <c r="AC28" s="8" t="str">
        <f t="shared" si="2"/>
        <v/>
      </c>
      <c r="AF28" s="13"/>
      <c r="BG28" s="13" t="str">
        <f t="shared" si="4"/>
        <v>INCUMPLIDA</v>
      </c>
      <c r="BI28" s="547" t="str">
        <f t="shared" si="5"/>
        <v>ABIERTO</v>
      </c>
    </row>
    <row r="29" spans="1:61" customFormat="1" ht="35.1" customHeight="1" x14ac:dyDescent="0.25">
      <c r="A29" s="575"/>
      <c r="B29" s="575"/>
      <c r="C29" s="576" t="s">
        <v>154</v>
      </c>
      <c r="D29" s="575"/>
      <c r="E29" s="602" t="s">
        <v>881</v>
      </c>
      <c r="F29" s="575">
        <v>2020</v>
      </c>
      <c r="G29" s="575">
        <v>1</v>
      </c>
      <c r="H29" s="576" t="s">
        <v>728</v>
      </c>
      <c r="I29" s="577" t="s">
        <v>882</v>
      </c>
      <c r="J29" s="575"/>
      <c r="K29" s="575"/>
      <c r="L29" s="575"/>
      <c r="M29" s="575"/>
      <c r="N29" s="576" t="s">
        <v>69</v>
      </c>
      <c r="O29" s="576" t="str">
        <f>IF(H29="","",VLOOKUP(H29,'[1]Procedimientos Publicar'!$C$6:$E$85,3,FALSE))</f>
        <v>SECRETARIA GENERAL</v>
      </c>
      <c r="P29" s="576" t="s">
        <v>168</v>
      </c>
      <c r="Q29" s="575"/>
      <c r="R29" s="575"/>
      <c r="S29" s="575"/>
      <c r="T29" s="578">
        <v>1</v>
      </c>
      <c r="U29" s="575"/>
      <c r="V29" s="575"/>
      <c r="W29" s="575"/>
      <c r="X29" s="579" t="s">
        <v>883</v>
      </c>
      <c r="Y29" s="575"/>
      <c r="Z29" s="575"/>
      <c r="AA29" s="580"/>
      <c r="AB29" s="581"/>
      <c r="AC29" s="8"/>
      <c r="AD29" s="1"/>
      <c r="AE29" s="1"/>
      <c r="AF29" s="13"/>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3"/>
      <c r="BH29" s="1"/>
      <c r="BI29" s="574" t="str">
        <f>IF(AO29="CUMPLIDA","CERRADO","ABIERTO")</f>
        <v>ABIERTO</v>
      </c>
    </row>
    <row r="30" spans="1:61" customFormat="1" ht="35.1" customHeight="1" x14ac:dyDescent="0.25">
      <c r="A30" s="575"/>
      <c r="B30" s="575"/>
      <c r="C30" s="576" t="s">
        <v>154</v>
      </c>
      <c r="D30" s="575"/>
      <c r="E30" s="602"/>
      <c r="F30" s="575">
        <v>2020</v>
      </c>
      <c r="G30" s="575">
        <v>2</v>
      </c>
      <c r="H30" s="576" t="s">
        <v>728</v>
      </c>
      <c r="I30" s="582" t="s">
        <v>884</v>
      </c>
      <c r="J30" s="575"/>
      <c r="K30" s="575"/>
      <c r="L30" s="575"/>
      <c r="M30" s="575"/>
      <c r="N30" s="576" t="s">
        <v>69</v>
      </c>
      <c r="O30" s="576" t="str">
        <f>IF(H30="","",VLOOKUP(H30,'[1]Procedimientos Publicar'!$C$6:$E$85,3,FALSE))</f>
        <v>SECRETARIA GENERAL</v>
      </c>
      <c r="P30" s="576" t="s">
        <v>168</v>
      </c>
      <c r="Q30" s="575"/>
      <c r="R30" s="575"/>
      <c r="S30" s="575"/>
      <c r="T30" s="578">
        <v>1</v>
      </c>
      <c r="U30" s="575"/>
      <c r="V30" s="575"/>
      <c r="W30" s="575"/>
      <c r="X30" s="579" t="s">
        <v>883</v>
      </c>
      <c r="Y30" s="575"/>
      <c r="Z30" s="575"/>
      <c r="AA30" s="580"/>
      <c r="AB30" s="581"/>
      <c r="AC30" s="8"/>
      <c r="AD30" s="1"/>
      <c r="AE30" s="1"/>
      <c r="AF30" s="13"/>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3"/>
      <c r="BH30" s="1"/>
      <c r="BI30" s="574" t="str">
        <f t="shared" ref="BI30:BI31" si="6">IF(AO30="CUMPLIDA","CERRADO","ABIERTO")</f>
        <v>ABIERTO</v>
      </c>
    </row>
    <row r="31" spans="1:61" customFormat="1" ht="35.1" customHeight="1" x14ac:dyDescent="0.25">
      <c r="A31" s="575"/>
      <c r="B31" s="575"/>
      <c r="C31" s="576" t="s">
        <v>154</v>
      </c>
      <c r="D31" s="575"/>
      <c r="E31" s="602"/>
      <c r="F31" s="575">
        <v>2020</v>
      </c>
      <c r="G31" s="575">
        <v>3</v>
      </c>
      <c r="H31" s="576" t="s">
        <v>728</v>
      </c>
      <c r="I31" s="582" t="s">
        <v>885</v>
      </c>
      <c r="J31" s="575"/>
      <c r="K31" s="575"/>
      <c r="L31" s="575"/>
      <c r="M31" s="575"/>
      <c r="N31" s="576" t="s">
        <v>69</v>
      </c>
      <c r="O31" s="576" t="str">
        <f>IF(H31="","",VLOOKUP(H31,'[1]Procedimientos Publicar'!$C$6:$E$85,3,FALSE))</f>
        <v>SECRETARIA GENERAL</v>
      </c>
      <c r="P31" s="576" t="s">
        <v>168</v>
      </c>
      <c r="Q31" s="575"/>
      <c r="R31" s="575"/>
      <c r="S31" s="575"/>
      <c r="T31" s="578">
        <v>1</v>
      </c>
      <c r="U31" s="575"/>
      <c r="V31" s="575"/>
      <c r="W31" s="575"/>
      <c r="X31" s="579" t="s">
        <v>883</v>
      </c>
      <c r="Y31" s="575"/>
      <c r="Z31" s="575"/>
      <c r="AA31" s="580"/>
      <c r="AB31" s="581"/>
      <c r="AC31" s="8"/>
      <c r="AD31" s="1"/>
      <c r="AE31" s="1"/>
      <c r="AF31" s="13"/>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3"/>
      <c r="BH31" s="1"/>
      <c r="BI31" s="574" t="str">
        <f t="shared" si="6"/>
        <v>ABIERTO</v>
      </c>
    </row>
    <row r="32" spans="1:61" s="466" customFormat="1" ht="69" customHeight="1" x14ac:dyDescent="0.25">
      <c r="C32" s="464"/>
      <c r="E32" s="508"/>
      <c r="H32" s="501"/>
      <c r="I32" s="369"/>
      <c r="J32" s="369"/>
      <c r="K32" s="27"/>
      <c r="L32" s="27"/>
      <c r="M32" s="197"/>
      <c r="N32" s="464"/>
      <c r="O32" s="464"/>
      <c r="P32" s="464"/>
      <c r="S32" s="27"/>
      <c r="T32" s="146"/>
      <c r="V32" s="18"/>
      <c r="W32" s="18"/>
      <c r="X32" s="147"/>
      <c r="Y32" s="28"/>
      <c r="AA32" s="362"/>
      <c r="AB32" s="365"/>
      <c r="AD32" s="202"/>
      <c r="AF32" s="470"/>
      <c r="BG32" s="470"/>
    </row>
    <row r="33" spans="3:59" s="466" customFormat="1" ht="69" customHeight="1" x14ac:dyDescent="0.2">
      <c r="C33" s="464"/>
      <c r="E33" s="508"/>
      <c r="H33" s="501"/>
      <c r="I33" s="369"/>
      <c r="J33" s="369"/>
      <c r="K33" s="27"/>
      <c r="L33" s="27"/>
      <c r="M33" s="197"/>
      <c r="N33" s="464"/>
      <c r="O33" s="464"/>
      <c r="P33" s="464"/>
      <c r="S33" s="27"/>
      <c r="T33" s="146"/>
      <c r="V33" s="18"/>
      <c r="W33" s="18"/>
      <c r="X33" s="147"/>
      <c r="Y33" s="372"/>
      <c r="AA33" s="362"/>
      <c r="AB33" s="365"/>
      <c r="AD33" s="155"/>
      <c r="BG33" s="470"/>
    </row>
    <row r="34" spans="3:59" s="466" customFormat="1" ht="69" customHeight="1" x14ac:dyDescent="0.2">
      <c r="C34" s="464"/>
      <c r="E34" s="508"/>
      <c r="H34" s="501"/>
      <c r="I34" s="369"/>
      <c r="J34" s="27"/>
      <c r="K34" s="27"/>
      <c r="L34" s="27"/>
      <c r="M34" s="197"/>
      <c r="N34" s="464"/>
      <c r="O34" s="464"/>
      <c r="P34" s="464"/>
      <c r="S34" s="27"/>
      <c r="T34" s="146"/>
      <c r="V34" s="18"/>
      <c r="W34" s="18"/>
      <c r="X34" s="147"/>
      <c r="Y34" s="372"/>
      <c r="AA34" s="362"/>
      <c r="AB34" s="365"/>
      <c r="AD34" s="155"/>
      <c r="BG34" s="470"/>
    </row>
    <row r="35" spans="3:59" s="466" customFormat="1" ht="69" customHeight="1" x14ac:dyDescent="0.2">
      <c r="C35" s="464"/>
      <c r="E35" s="508"/>
      <c r="H35" s="501"/>
      <c r="I35" s="373"/>
      <c r="J35" s="27"/>
      <c r="K35" s="28"/>
      <c r="L35" s="27"/>
      <c r="M35" s="197"/>
      <c r="N35" s="464"/>
      <c r="O35" s="464"/>
      <c r="P35" s="464"/>
      <c r="S35" s="28"/>
      <c r="T35" s="146"/>
      <c r="V35" s="18"/>
      <c r="W35" s="18"/>
      <c r="X35" s="147"/>
      <c r="Y35" s="372"/>
      <c r="AA35" s="362"/>
      <c r="AB35" s="365"/>
      <c r="AD35" s="155"/>
      <c r="BG35" s="470"/>
    </row>
    <row r="36" spans="3:59" s="466" customFormat="1" ht="69" customHeight="1" x14ac:dyDescent="0.2">
      <c r="C36" s="464"/>
      <c r="E36" s="508"/>
      <c r="H36" s="501"/>
      <c r="I36" s="369"/>
      <c r="J36" s="27"/>
      <c r="K36" s="28"/>
      <c r="L36" s="27"/>
      <c r="M36" s="197"/>
      <c r="N36" s="464"/>
      <c r="O36" s="464"/>
      <c r="P36" s="464"/>
      <c r="S36" s="28"/>
      <c r="T36" s="146"/>
      <c r="V36" s="18"/>
      <c r="W36" s="18"/>
      <c r="X36" s="147"/>
      <c r="Y36" s="372"/>
      <c r="AA36" s="362"/>
      <c r="AB36" s="365"/>
      <c r="AD36" s="155"/>
      <c r="BG36" s="470"/>
    </row>
    <row r="37" spans="3:59" s="466" customFormat="1" ht="69" customHeight="1" x14ac:dyDescent="0.25">
      <c r="C37" s="464"/>
      <c r="E37" s="508"/>
      <c r="H37" s="501"/>
      <c r="I37" s="370"/>
      <c r="J37" s="374"/>
      <c r="K37" s="27"/>
      <c r="L37" s="27"/>
      <c r="M37" s="197"/>
      <c r="N37" s="464"/>
      <c r="O37" s="464"/>
      <c r="P37" s="464"/>
      <c r="S37" s="27"/>
      <c r="T37" s="146"/>
      <c r="V37" s="18"/>
      <c r="W37" s="18"/>
      <c r="X37" s="147"/>
      <c r="Y37" s="375"/>
      <c r="AA37" s="362"/>
      <c r="AB37" s="365"/>
      <c r="AD37" s="28"/>
      <c r="AF37" s="470"/>
      <c r="BG37" s="470"/>
    </row>
    <row r="38" spans="3:59" s="466" customFormat="1" ht="69" customHeight="1" x14ac:dyDescent="0.25">
      <c r="C38" s="464"/>
      <c r="E38" s="508"/>
      <c r="H38" s="501"/>
      <c r="I38" s="370"/>
      <c r="J38" s="374"/>
      <c r="K38" s="27"/>
      <c r="L38" s="27"/>
      <c r="M38" s="197"/>
      <c r="N38" s="464"/>
      <c r="O38" s="464"/>
      <c r="P38" s="464"/>
      <c r="S38" s="27"/>
      <c r="T38" s="146"/>
      <c r="V38" s="18"/>
      <c r="W38" s="18"/>
      <c r="X38" s="147"/>
      <c r="Y38" s="375"/>
      <c r="AA38" s="362"/>
      <c r="AB38" s="365"/>
      <c r="AD38" s="28"/>
      <c r="AF38" s="470"/>
      <c r="BG38" s="470"/>
    </row>
    <row r="39" spans="3:59" s="466" customFormat="1" ht="69" customHeight="1" x14ac:dyDescent="0.25">
      <c r="C39" s="464"/>
      <c r="E39" s="508"/>
      <c r="H39" s="501"/>
      <c r="I39" s="202"/>
      <c r="J39" s="369"/>
      <c r="K39" s="27"/>
      <c r="L39" s="27"/>
      <c r="M39" s="197"/>
      <c r="N39" s="464"/>
      <c r="O39" s="464"/>
      <c r="P39" s="464"/>
      <c r="S39" s="27"/>
      <c r="T39" s="146"/>
      <c r="V39" s="18"/>
      <c r="W39" s="18"/>
      <c r="X39" s="147"/>
      <c r="Y39" s="28"/>
      <c r="AA39" s="362"/>
      <c r="AB39" s="365"/>
      <c r="AD39" s="202"/>
      <c r="AF39" s="470"/>
      <c r="BG39" s="470"/>
    </row>
    <row r="40" spans="3:59" s="466" customFormat="1" ht="69" customHeight="1" x14ac:dyDescent="0.25">
      <c r="C40" s="464"/>
      <c r="E40" s="508"/>
      <c r="H40" s="501"/>
      <c r="I40" s="202"/>
      <c r="J40" s="369"/>
      <c r="K40" s="27"/>
      <c r="L40" s="27"/>
      <c r="M40" s="197"/>
      <c r="N40" s="464"/>
      <c r="O40" s="464"/>
      <c r="P40" s="464"/>
      <c r="S40" s="27"/>
      <c r="T40" s="146"/>
      <c r="V40" s="18"/>
      <c r="W40" s="18"/>
      <c r="X40" s="147"/>
      <c r="Y40" s="28"/>
      <c r="AA40" s="362"/>
      <c r="AB40" s="365"/>
      <c r="AD40" s="202"/>
      <c r="AF40" s="470"/>
      <c r="BG40" s="470"/>
    </row>
    <row r="41" spans="3:59" s="466" customFormat="1" ht="69" customHeight="1" x14ac:dyDescent="0.25">
      <c r="C41" s="464"/>
      <c r="E41" s="508"/>
      <c r="H41" s="501"/>
      <c r="I41" s="202"/>
      <c r="J41" s="369"/>
      <c r="K41" s="27"/>
      <c r="L41" s="27"/>
      <c r="M41" s="197"/>
      <c r="N41" s="464"/>
      <c r="O41" s="464"/>
      <c r="P41" s="464"/>
      <c r="S41" s="27"/>
      <c r="T41" s="146"/>
      <c r="V41" s="18"/>
      <c r="W41" s="18"/>
      <c r="X41" s="147"/>
      <c r="Y41" s="28"/>
      <c r="AA41" s="362"/>
      <c r="AB41" s="365"/>
      <c r="AD41" s="202"/>
      <c r="AF41" s="470"/>
      <c r="BG41" s="470"/>
    </row>
    <row r="42" spans="3:59" s="466" customFormat="1" ht="69" customHeight="1" x14ac:dyDescent="0.2">
      <c r="C42" s="464"/>
      <c r="E42" s="508"/>
      <c r="H42" s="501"/>
      <c r="I42" s="202"/>
      <c r="J42" s="369"/>
      <c r="K42" s="28"/>
      <c r="L42" s="27"/>
      <c r="M42" s="197"/>
      <c r="N42" s="464"/>
      <c r="O42" s="464"/>
      <c r="P42" s="464"/>
      <c r="S42" s="28"/>
      <c r="T42" s="146"/>
      <c r="V42" s="18"/>
      <c r="W42" s="18"/>
      <c r="X42" s="147"/>
      <c r="Y42" s="372"/>
      <c r="AA42" s="362"/>
      <c r="AB42" s="365"/>
      <c r="AD42" s="155"/>
      <c r="BG42" s="470"/>
    </row>
    <row r="43" spans="3:59" s="466" customFormat="1" ht="69" customHeight="1" x14ac:dyDescent="0.25">
      <c r="C43" s="464"/>
      <c r="E43" s="510"/>
      <c r="H43" s="501"/>
      <c r="I43" s="202"/>
      <c r="N43" s="464"/>
      <c r="O43" s="464"/>
      <c r="P43" s="464"/>
      <c r="T43" s="146"/>
      <c r="X43" s="147"/>
      <c r="AA43" s="362"/>
      <c r="AB43" s="365"/>
      <c r="AF43" s="470"/>
      <c r="BG43" s="470"/>
    </row>
    <row r="44" spans="3:59" s="466" customFormat="1" ht="69" customHeight="1" x14ac:dyDescent="0.25">
      <c r="C44" s="464"/>
      <c r="E44" s="510"/>
      <c r="H44" s="501"/>
      <c r="I44" s="202"/>
      <c r="N44" s="464"/>
      <c r="O44" s="464"/>
      <c r="P44" s="464"/>
      <c r="T44" s="146"/>
      <c r="X44" s="147"/>
      <c r="AA44" s="362"/>
      <c r="AB44" s="365"/>
      <c r="AF44" s="470"/>
      <c r="BG44" s="470"/>
    </row>
    <row r="45" spans="3:59" s="466" customFormat="1" ht="69" customHeight="1" x14ac:dyDescent="0.25">
      <c r="C45" s="464"/>
      <c r="E45" s="510"/>
      <c r="H45" s="501"/>
      <c r="I45" s="376"/>
      <c r="N45" s="464"/>
      <c r="O45" s="464"/>
      <c r="P45" s="464"/>
      <c r="T45" s="146"/>
      <c r="X45" s="147"/>
      <c r="AA45" s="362"/>
      <c r="AB45" s="365"/>
      <c r="AF45" s="470"/>
      <c r="BG45" s="470"/>
    </row>
    <row r="46" spans="3:59" s="466" customFormat="1" ht="69" customHeight="1" x14ac:dyDescent="0.25">
      <c r="C46" s="464"/>
      <c r="E46" s="503"/>
      <c r="H46" s="258"/>
      <c r="I46" s="465"/>
      <c r="J46" s="465"/>
      <c r="K46" s="465"/>
      <c r="L46" s="377"/>
      <c r="N46" s="464"/>
      <c r="O46" s="464"/>
      <c r="P46" s="464"/>
      <c r="S46" s="465"/>
      <c r="T46" s="146"/>
      <c r="V46" s="502"/>
      <c r="W46" s="502"/>
      <c r="X46" s="147"/>
      <c r="Y46" s="465"/>
      <c r="AA46" s="362"/>
      <c r="AB46" s="365"/>
      <c r="AD46" s="361"/>
      <c r="AF46" s="470"/>
      <c r="BG46" s="470"/>
    </row>
    <row r="47" spans="3:59" s="466" customFormat="1" ht="69" customHeight="1" x14ac:dyDescent="0.25">
      <c r="C47" s="464"/>
      <c r="E47" s="503"/>
      <c r="H47" s="258"/>
      <c r="I47" s="379"/>
      <c r="J47" s="465"/>
      <c r="K47" s="465"/>
      <c r="L47" s="380"/>
      <c r="N47" s="464"/>
      <c r="O47" s="464"/>
      <c r="P47" s="464"/>
      <c r="S47" s="465"/>
      <c r="T47" s="146"/>
      <c r="V47" s="381"/>
      <c r="W47" s="382"/>
      <c r="X47" s="147"/>
      <c r="Y47" s="465"/>
      <c r="AA47" s="362"/>
      <c r="AB47" s="365"/>
      <c r="AD47" s="361"/>
      <c r="AF47" s="470"/>
      <c r="BG47" s="470"/>
    </row>
    <row r="48" spans="3:59" s="466" customFormat="1" ht="69" customHeight="1" x14ac:dyDescent="0.25">
      <c r="C48" s="464"/>
      <c r="E48" s="503"/>
      <c r="H48" s="258"/>
      <c r="I48" s="202"/>
      <c r="J48" s="202"/>
      <c r="K48" s="202"/>
      <c r="L48" s="376"/>
      <c r="N48" s="464"/>
      <c r="O48" s="464"/>
      <c r="P48" s="464"/>
      <c r="S48" s="202"/>
      <c r="T48" s="146"/>
      <c r="V48" s="502"/>
      <c r="W48" s="502"/>
      <c r="X48" s="147"/>
      <c r="Y48" s="465"/>
      <c r="AA48" s="362"/>
      <c r="AB48" s="365"/>
      <c r="AD48" s="465"/>
      <c r="BG48" s="470"/>
    </row>
    <row r="49" spans="3:59" s="466" customFormat="1" ht="69" customHeight="1" x14ac:dyDescent="0.25">
      <c r="C49" s="464"/>
      <c r="E49" s="508"/>
      <c r="H49" s="501"/>
      <c r="I49" s="367"/>
      <c r="J49" s="367"/>
      <c r="K49" s="367"/>
      <c r="L49" s="367"/>
      <c r="N49" s="464"/>
      <c r="O49" s="464"/>
      <c r="P49" s="501"/>
      <c r="S49" s="367"/>
      <c r="T49" s="146"/>
      <c r="V49" s="383"/>
      <c r="W49" s="383"/>
      <c r="X49" s="147"/>
      <c r="Y49" s="384"/>
      <c r="AA49" s="362"/>
      <c r="AB49" s="365"/>
      <c r="AD49" s="385"/>
      <c r="AF49" s="470"/>
      <c r="BG49" s="470"/>
    </row>
    <row r="50" spans="3:59" s="466" customFormat="1" ht="69" customHeight="1" x14ac:dyDescent="0.2">
      <c r="C50" s="464"/>
      <c r="E50" s="508"/>
      <c r="H50" s="501"/>
      <c r="I50" s="367"/>
      <c r="J50" s="386"/>
      <c r="K50" s="386"/>
      <c r="L50" s="386"/>
      <c r="N50" s="464"/>
      <c r="O50" s="464"/>
      <c r="P50" s="501"/>
      <c r="S50" s="386"/>
      <c r="T50" s="146"/>
      <c r="U50" s="386"/>
      <c r="V50" s="383"/>
      <c r="W50" s="383"/>
      <c r="X50" s="147"/>
      <c r="Y50" s="465"/>
      <c r="AA50" s="362"/>
      <c r="AB50" s="365"/>
      <c r="AD50" s="367"/>
      <c r="BG50" s="470"/>
    </row>
    <row r="51" spans="3:59" s="466" customFormat="1" ht="69" customHeight="1" x14ac:dyDescent="0.2">
      <c r="C51" s="464"/>
      <c r="E51" s="508"/>
      <c r="H51" s="501"/>
      <c r="I51" s="367"/>
      <c r="J51" s="386"/>
      <c r="K51" s="386"/>
      <c r="L51" s="386"/>
      <c r="N51" s="464"/>
      <c r="O51" s="464"/>
      <c r="P51" s="501"/>
      <c r="S51" s="386"/>
      <c r="T51" s="146"/>
      <c r="V51" s="383"/>
      <c r="W51" s="383"/>
      <c r="X51" s="147"/>
      <c r="Y51" s="465"/>
      <c r="AA51" s="362"/>
      <c r="AB51" s="365"/>
      <c r="AD51" s="465"/>
      <c r="AF51" s="470"/>
      <c r="BG51" s="470"/>
    </row>
    <row r="52" spans="3:59" s="466" customFormat="1" ht="69" customHeight="1" x14ac:dyDescent="0.2">
      <c r="C52" s="464"/>
      <c r="E52" s="508"/>
      <c r="H52" s="501"/>
      <c r="I52" s="367"/>
      <c r="J52" s="387"/>
      <c r="K52" s="367"/>
      <c r="L52" s="386"/>
      <c r="N52" s="464"/>
      <c r="O52" s="464"/>
      <c r="P52" s="386"/>
      <c r="S52" s="367"/>
      <c r="T52" s="146"/>
      <c r="V52" s="388"/>
      <c r="W52" s="388"/>
      <c r="X52" s="147"/>
      <c r="Y52" s="465"/>
      <c r="AA52" s="362"/>
      <c r="AB52" s="365"/>
      <c r="AD52" s="465"/>
      <c r="AF52" s="470"/>
      <c r="BG52" s="470"/>
    </row>
    <row r="53" spans="3:59" s="466" customFormat="1" ht="69" customHeight="1" x14ac:dyDescent="0.2">
      <c r="C53" s="464"/>
      <c r="E53" s="508"/>
      <c r="H53" s="501"/>
      <c r="I53" s="367"/>
      <c r="J53" s="386"/>
      <c r="K53" s="386"/>
      <c r="L53" s="386"/>
      <c r="N53" s="464"/>
      <c r="O53" s="464"/>
      <c r="P53" s="501"/>
      <c r="S53" s="386"/>
      <c r="T53" s="146"/>
      <c r="V53" s="383"/>
      <c r="W53" s="383"/>
      <c r="X53" s="147"/>
      <c r="Y53" s="465"/>
      <c r="AA53" s="362"/>
      <c r="AB53" s="365"/>
      <c r="AD53" s="361"/>
      <c r="AF53" s="470"/>
      <c r="BG53" s="470"/>
    </row>
    <row r="54" spans="3:59" s="466" customFormat="1" ht="69" customHeight="1" x14ac:dyDescent="0.25">
      <c r="C54" s="464"/>
      <c r="E54" s="511"/>
      <c r="H54" s="501"/>
      <c r="I54" s="202"/>
      <c r="J54" s="153"/>
      <c r="K54" s="153"/>
      <c r="L54" s="153"/>
      <c r="M54" s="154"/>
      <c r="N54" s="464"/>
      <c r="O54" s="464"/>
      <c r="P54" s="464"/>
      <c r="S54" s="153"/>
      <c r="T54" s="146"/>
      <c r="V54" s="18"/>
      <c r="W54" s="18"/>
      <c r="X54" s="147"/>
      <c r="Y54" s="15"/>
      <c r="AA54" s="362"/>
      <c r="AB54" s="365"/>
      <c r="AD54" s="364"/>
      <c r="AF54" s="470"/>
      <c r="BG54" s="470"/>
    </row>
    <row r="55" spans="3:59" s="466" customFormat="1" ht="69" customHeight="1" x14ac:dyDescent="0.25">
      <c r="C55" s="464"/>
      <c r="E55" s="511"/>
      <c r="H55" s="501"/>
      <c r="I55" s="202"/>
      <c r="J55" s="389"/>
      <c r="K55" s="153"/>
      <c r="L55" s="153"/>
      <c r="M55" s="157"/>
      <c r="N55" s="464"/>
      <c r="O55" s="464"/>
      <c r="P55" s="464"/>
      <c r="S55" s="153"/>
      <c r="T55" s="146"/>
      <c r="V55" s="158"/>
      <c r="W55" s="158"/>
      <c r="X55" s="147"/>
      <c r="Y55" s="15"/>
      <c r="AA55" s="362"/>
      <c r="AB55" s="365"/>
      <c r="AD55" s="364"/>
      <c r="AF55" s="470"/>
      <c r="BG55" s="470"/>
    </row>
    <row r="56" spans="3:59" s="466" customFormat="1" ht="69" customHeight="1" x14ac:dyDescent="0.25">
      <c r="C56" s="464"/>
      <c r="E56" s="511"/>
      <c r="H56" s="501"/>
      <c r="I56" s="376"/>
      <c r="J56" s="376"/>
      <c r="K56" s="15"/>
      <c r="L56" s="153"/>
      <c r="M56" s="154"/>
      <c r="N56" s="464"/>
      <c r="O56" s="464"/>
      <c r="P56" s="464"/>
      <c r="S56" s="15"/>
      <c r="T56" s="146"/>
      <c r="V56" s="18"/>
      <c r="W56" s="18"/>
      <c r="X56" s="147"/>
      <c r="Y56" s="15"/>
      <c r="AA56" s="362"/>
      <c r="AB56" s="365"/>
      <c r="AD56" s="17"/>
      <c r="AF56" s="470"/>
      <c r="BG56" s="470"/>
    </row>
    <row r="57" spans="3:59" s="466" customFormat="1" ht="69" customHeight="1" x14ac:dyDescent="0.25">
      <c r="C57" s="464"/>
      <c r="E57" s="511"/>
      <c r="H57" s="501"/>
      <c r="I57" s="390"/>
      <c r="J57" s="15"/>
      <c r="K57" s="15"/>
      <c r="L57" s="17"/>
      <c r="M57" s="162"/>
      <c r="N57" s="464"/>
      <c r="O57" s="464"/>
      <c r="P57" s="464"/>
      <c r="S57" s="15"/>
      <c r="T57" s="146"/>
      <c r="V57" s="18"/>
      <c r="W57" s="18"/>
      <c r="X57" s="147"/>
      <c r="Y57" s="15"/>
      <c r="AA57" s="362"/>
      <c r="AB57" s="365"/>
      <c r="AD57" s="364"/>
      <c r="AF57" s="470"/>
      <c r="BG57" s="470"/>
    </row>
    <row r="58" spans="3:59" s="466" customFormat="1" ht="69" customHeight="1" x14ac:dyDescent="0.25">
      <c r="C58" s="464"/>
      <c r="E58" s="511"/>
      <c r="H58" s="501"/>
      <c r="I58" s="202"/>
      <c r="J58" s="15"/>
      <c r="K58" s="15"/>
      <c r="L58" s="391"/>
      <c r="M58" s="164"/>
      <c r="N58" s="464"/>
      <c r="O58" s="464"/>
      <c r="P58" s="464"/>
      <c r="S58" s="15"/>
      <c r="T58" s="146"/>
      <c r="V58" s="18"/>
      <c r="W58" s="155"/>
      <c r="X58" s="147"/>
      <c r="Y58" s="15"/>
      <c r="AA58" s="362"/>
      <c r="AB58" s="365"/>
      <c r="AD58" s="17"/>
      <c r="AF58" s="470"/>
      <c r="BG58" s="470"/>
    </row>
    <row r="59" spans="3:59" s="466" customFormat="1" ht="69" customHeight="1" x14ac:dyDescent="0.25">
      <c r="C59" s="464"/>
      <c r="E59" s="511"/>
      <c r="H59" s="501"/>
      <c r="I59" s="376"/>
      <c r="J59" s="15"/>
      <c r="K59" s="27"/>
      <c r="L59" s="27"/>
      <c r="M59" s="154"/>
      <c r="N59" s="464"/>
      <c r="O59" s="464"/>
      <c r="P59" s="464"/>
      <c r="S59" s="27"/>
      <c r="T59" s="146"/>
      <c r="V59" s="18"/>
      <c r="W59" s="18"/>
      <c r="X59" s="147"/>
      <c r="Y59" s="15"/>
      <c r="AA59" s="362"/>
      <c r="AB59" s="365"/>
      <c r="AD59" s="17"/>
      <c r="AF59" s="470"/>
      <c r="AG59" s="470"/>
      <c r="AH59" s="470"/>
      <c r="AI59" s="470"/>
      <c r="AJ59" s="470"/>
      <c r="AK59" s="470"/>
      <c r="AL59" s="470"/>
      <c r="AM59" s="470"/>
      <c r="AN59" s="470"/>
      <c r="AO59" s="470"/>
      <c r="AP59" s="470"/>
      <c r="AQ59" s="470"/>
      <c r="AR59" s="470"/>
      <c r="AS59" s="470"/>
      <c r="AT59" s="470"/>
      <c r="AU59" s="470"/>
      <c r="AV59" s="470"/>
      <c r="AW59" s="470"/>
      <c r="AX59" s="470"/>
      <c r="AY59" s="470"/>
      <c r="AZ59" s="470"/>
      <c r="BA59" s="470"/>
      <c r="BB59" s="470"/>
      <c r="BC59" s="470"/>
      <c r="BD59" s="470"/>
      <c r="BE59" s="470"/>
      <c r="BF59" s="470"/>
      <c r="BG59" s="470"/>
    </row>
    <row r="60" spans="3:59" s="466" customFormat="1" ht="69" customHeight="1" x14ac:dyDescent="0.25">
      <c r="C60" s="464"/>
      <c r="E60" s="511"/>
      <c r="H60" s="501"/>
      <c r="I60" s="202"/>
      <c r="J60" s="15"/>
      <c r="K60" s="15"/>
      <c r="L60" s="15"/>
      <c r="M60" s="162"/>
      <c r="N60" s="464"/>
      <c r="O60" s="464"/>
      <c r="P60" s="464"/>
      <c r="S60" s="15"/>
      <c r="T60" s="146"/>
      <c r="V60" s="18"/>
      <c r="W60" s="18"/>
      <c r="X60" s="147"/>
      <c r="Y60" s="15"/>
      <c r="AA60" s="362"/>
      <c r="AB60" s="365"/>
      <c r="AD60" s="17"/>
      <c r="AF60" s="470"/>
      <c r="BG60" s="470"/>
    </row>
    <row r="61" spans="3:59" s="466" customFormat="1" ht="69" customHeight="1" x14ac:dyDescent="0.25">
      <c r="C61" s="464"/>
      <c r="E61" s="511"/>
      <c r="H61" s="501"/>
      <c r="I61" s="202"/>
      <c r="J61" s="15"/>
      <c r="K61" s="15"/>
      <c r="L61" s="15"/>
      <c r="M61" s="162"/>
      <c r="N61" s="464"/>
      <c r="O61" s="464"/>
      <c r="P61" s="464"/>
      <c r="S61" s="15"/>
      <c r="T61" s="146"/>
      <c r="V61" s="18"/>
      <c r="W61" s="18"/>
      <c r="X61" s="147"/>
      <c r="Y61" s="15"/>
      <c r="AA61" s="362"/>
      <c r="AB61" s="365"/>
      <c r="AD61" s="17"/>
      <c r="AF61" s="470"/>
      <c r="BG61" s="470"/>
    </row>
    <row r="62" spans="3:59" s="466" customFormat="1" ht="69" customHeight="1" x14ac:dyDescent="0.25">
      <c r="C62" s="464"/>
      <c r="E62" s="511"/>
      <c r="H62" s="501"/>
      <c r="I62" s="202"/>
      <c r="J62" s="15"/>
      <c r="K62" s="15"/>
      <c r="L62" s="15"/>
      <c r="M62" s="162"/>
      <c r="N62" s="464"/>
      <c r="O62" s="464"/>
      <c r="P62" s="464"/>
      <c r="S62" s="15"/>
      <c r="T62" s="146"/>
      <c r="V62" s="18"/>
      <c r="W62" s="18"/>
      <c r="X62" s="147"/>
      <c r="Y62" s="15"/>
      <c r="AA62" s="362"/>
      <c r="AB62" s="365"/>
      <c r="AD62" s="175"/>
      <c r="AF62" s="470"/>
      <c r="BG62" s="470"/>
    </row>
    <row r="63" spans="3:59" s="466" customFormat="1" ht="69" customHeight="1" x14ac:dyDescent="0.25">
      <c r="C63" s="464"/>
      <c r="E63" s="511"/>
      <c r="H63" s="501"/>
      <c r="I63" s="202"/>
      <c r="J63" s="27"/>
      <c r="K63" s="27"/>
      <c r="L63" s="27"/>
      <c r="M63" s="164"/>
      <c r="N63" s="464"/>
      <c r="O63" s="464"/>
      <c r="P63" s="464"/>
      <c r="S63" s="27"/>
      <c r="T63" s="146"/>
      <c r="V63" s="18"/>
      <c r="W63" s="18"/>
      <c r="X63" s="147"/>
      <c r="Y63" s="15"/>
      <c r="AA63" s="362"/>
      <c r="AB63" s="365"/>
      <c r="AD63" s="17"/>
      <c r="AF63" s="470"/>
      <c r="BG63" s="470"/>
    </row>
    <row r="64" spans="3:59" s="466" customFormat="1" ht="69" customHeight="1" x14ac:dyDescent="0.25">
      <c r="C64" s="464"/>
      <c r="E64" s="508"/>
      <c r="H64" s="501"/>
      <c r="I64" s="367"/>
      <c r="J64" s="392"/>
      <c r="N64" s="464"/>
      <c r="O64" s="464"/>
      <c r="P64" s="464"/>
      <c r="T64" s="146"/>
      <c r="X64" s="147"/>
      <c r="Y64" s="203"/>
      <c r="AA64" s="362"/>
      <c r="AB64" s="365"/>
      <c r="AD64" s="15"/>
      <c r="AF64" s="470"/>
      <c r="BG64" s="470"/>
    </row>
    <row r="65" spans="3:59" s="466" customFormat="1" ht="69" customHeight="1" x14ac:dyDescent="0.25">
      <c r="C65" s="464"/>
      <c r="E65" s="508"/>
      <c r="H65" s="501"/>
      <c r="I65" s="202"/>
      <c r="J65" s="392"/>
      <c r="N65" s="464"/>
      <c r="O65" s="464"/>
      <c r="P65" s="464"/>
      <c r="T65" s="146"/>
      <c r="X65" s="147"/>
      <c r="Y65" s="203"/>
      <c r="AA65" s="362"/>
      <c r="AB65" s="365"/>
      <c r="AD65" s="15"/>
      <c r="AF65" s="470"/>
      <c r="BG65" s="470"/>
    </row>
    <row r="66" spans="3:59" s="466" customFormat="1" ht="69" customHeight="1" x14ac:dyDescent="0.25">
      <c r="C66" s="464"/>
      <c r="E66" s="508"/>
      <c r="H66" s="501"/>
      <c r="I66" s="202"/>
      <c r="J66" s="392"/>
      <c r="N66" s="464"/>
      <c r="O66" s="464"/>
      <c r="P66" s="464"/>
      <c r="T66" s="146"/>
      <c r="X66" s="147"/>
      <c r="Y66" s="203"/>
      <c r="AA66" s="362"/>
      <c r="AB66" s="365"/>
      <c r="AD66" s="15"/>
      <c r="AF66" s="470"/>
      <c r="BG66" s="470"/>
    </row>
    <row r="67" spans="3:59" s="466" customFormat="1" ht="69" customHeight="1" x14ac:dyDescent="0.25">
      <c r="C67" s="464"/>
      <c r="E67" s="508"/>
      <c r="H67" s="501"/>
      <c r="I67" s="202"/>
      <c r="J67" s="392"/>
      <c r="N67" s="464"/>
      <c r="O67" s="464"/>
      <c r="P67" s="464"/>
      <c r="T67" s="146"/>
      <c r="X67" s="147"/>
      <c r="Y67" s="203"/>
      <c r="AA67" s="362"/>
      <c r="AB67" s="365"/>
      <c r="AD67" s="15"/>
      <c r="AF67" s="470"/>
      <c r="BG67" s="470"/>
    </row>
    <row r="68" spans="3:59" s="466" customFormat="1" ht="69" customHeight="1" x14ac:dyDescent="0.2">
      <c r="C68" s="464"/>
      <c r="E68" s="503"/>
      <c r="H68" s="501"/>
      <c r="I68" s="370"/>
      <c r="N68" s="464"/>
      <c r="O68" s="464"/>
      <c r="P68" s="464"/>
      <c r="T68" s="146"/>
      <c r="X68" s="147"/>
      <c r="Y68" s="372"/>
      <c r="AA68" s="362"/>
      <c r="AB68" s="365"/>
      <c r="AF68" s="470"/>
      <c r="BG68" s="470"/>
    </row>
    <row r="69" spans="3:59" s="466" customFormat="1" ht="69" customHeight="1" x14ac:dyDescent="0.25">
      <c r="C69" s="464"/>
      <c r="E69" s="503"/>
      <c r="H69" s="501"/>
      <c r="I69" s="202"/>
      <c r="J69" s="203"/>
      <c r="K69" s="27"/>
      <c r="L69" s="20"/>
      <c r="M69" s="197"/>
      <c r="N69" s="464"/>
      <c r="O69" s="464"/>
      <c r="P69" s="464"/>
      <c r="T69" s="146"/>
      <c r="U69" s="27"/>
      <c r="V69" s="393"/>
      <c r="W69" s="393"/>
      <c r="X69" s="147"/>
      <c r="Y69" s="27"/>
      <c r="AA69" s="362"/>
      <c r="AB69" s="365"/>
      <c r="AF69" s="470"/>
      <c r="BG69" s="470"/>
    </row>
    <row r="70" spans="3:59" s="466" customFormat="1" ht="69" customHeight="1" x14ac:dyDescent="0.25">
      <c r="C70" s="464"/>
      <c r="E70" s="503"/>
      <c r="H70" s="501"/>
      <c r="I70" s="202"/>
      <c r="J70" s="203"/>
      <c r="K70" s="17"/>
      <c r="L70" s="199"/>
      <c r="M70" s="164"/>
      <c r="N70" s="464"/>
      <c r="O70" s="464"/>
      <c r="P70" s="464"/>
      <c r="T70" s="146"/>
      <c r="U70" s="17"/>
      <c r="V70" s="393"/>
      <c r="W70" s="393"/>
      <c r="X70" s="147"/>
      <c r="Y70" s="27"/>
      <c r="AA70" s="362"/>
      <c r="AB70" s="365"/>
      <c r="AF70" s="470"/>
      <c r="BG70" s="470"/>
    </row>
    <row r="71" spans="3:59" s="466" customFormat="1" ht="69" customHeight="1" x14ac:dyDescent="0.2">
      <c r="C71" s="464"/>
      <c r="E71" s="503"/>
      <c r="H71" s="501"/>
      <c r="I71" s="465"/>
      <c r="J71" s="203"/>
      <c r="K71" s="465"/>
      <c r="L71" s="200"/>
      <c r="M71" s="465"/>
      <c r="N71" s="464"/>
      <c r="O71" s="464"/>
      <c r="P71" s="395"/>
      <c r="T71" s="146"/>
      <c r="U71" s="465"/>
      <c r="V71" s="378"/>
      <c r="W71" s="201"/>
      <c r="X71" s="147"/>
      <c r="Y71" s="403"/>
      <c r="AA71" s="362"/>
      <c r="AB71" s="365"/>
      <c r="AF71" s="470"/>
      <c r="BG71" s="470"/>
    </row>
    <row r="72" spans="3:59" s="466" customFormat="1" ht="69" customHeight="1" x14ac:dyDescent="0.2">
      <c r="C72" s="464"/>
      <c r="E72" s="503"/>
      <c r="H72" s="501"/>
      <c r="I72" s="202"/>
      <c r="J72" s="199"/>
      <c r="K72" s="16"/>
      <c r="L72" s="199"/>
      <c r="M72" s="164"/>
      <c r="N72" s="464"/>
      <c r="O72" s="464"/>
      <c r="P72" s="464"/>
      <c r="T72" s="146"/>
      <c r="U72" s="16"/>
      <c r="V72" s="393"/>
      <c r="W72" s="393"/>
      <c r="X72" s="147"/>
      <c r="Y72" s="403"/>
      <c r="AA72" s="362"/>
      <c r="AB72" s="365"/>
      <c r="AF72" s="470"/>
      <c r="BG72" s="470"/>
    </row>
    <row r="73" spans="3:59" s="466" customFormat="1" ht="69" customHeight="1" x14ac:dyDescent="0.2">
      <c r="C73" s="464"/>
      <c r="E73" s="503"/>
      <c r="H73" s="501"/>
      <c r="I73" s="370"/>
      <c r="N73" s="464"/>
      <c r="O73" s="464"/>
      <c r="T73" s="146"/>
      <c r="X73" s="147"/>
      <c r="Y73" s="372"/>
      <c r="AA73" s="362"/>
      <c r="AB73" s="365"/>
      <c r="AF73" s="470"/>
      <c r="BG73" s="470"/>
    </row>
    <row r="74" spans="3:59" s="466" customFormat="1" ht="69" customHeight="1" x14ac:dyDescent="0.2">
      <c r="C74" s="464"/>
      <c r="E74" s="503"/>
      <c r="H74" s="501"/>
      <c r="I74" s="370"/>
      <c r="N74" s="464"/>
      <c r="O74" s="464"/>
      <c r="T74" s="146"/>
      <c r="X74" s="147"/>
      <c r="Y74" s="372"/>
      <c r="AA74" s="362"/>
      <c r="AB74" s="365"/>
      <c r="AF74" s="470"/>
      <c r="BG74" s="470"/>
    </row>
    <row r="75" spans="3:59" s="466" customFormat="1" ht="69" customHeight="1" x14ac:dyDescent="0.25">
      <c r="C75" s="464"/>
      <c r="E75" s="503"/>
      <c r="H75" s="501"/>
      <c r="I75" s="202"/>
      <c r="N75" s="464"/>
      <c r="O75" s="464"/>
      <c r="P75" s="395"/>
      <c r="T75" s="146"/>
      <c r="X75" s="147"/>
      <c r="Y75" s="366"/>
      <c r="AA75" s="362"/>
      <c r="AB75" s="365"/>
      <c r="AF75" s="470"/>
      <c r="BG75" s="470"/>
    </row>
    <row r="76" spans="3:59" s="466" customFormat="1" ht="69" customHeight="1" x14ac:dyDescent="0.2">
      <c r="C76" s="464"/>
      <c r="E76" s="503"/>
      <c r="H76" s="258"/>
      <c r="I76" s="386"/>
      <c r="J76" s="199"/>
      <c r="K76" s="17"/>
      <c r="L76" s="17"/>
      <c r="N76" s="464"/>
      <c r="O76" s="464"/>
      <c r="P76" s="464"/>
      <c r="T76" s="146"/>
      <c r="U76" s="17"/>
      <c r="V76" s="393"/>
      <c r="W76" s="393"/>
      <c r="X76" s="147"/>
      <c r="Y76" s="366"/>
      <c r="AA76" s="362"/>
      <c r="AB76" s="365"/>
      <c r="AF76" s="470"/>
      <c r="BG76" s="470"/>
    </row>
    <row r="77" spans="3:59" s="466" customFormat="1" ht="69" customHeight="1" x14ac:dyDescent="0.25">
      <c r="C77" s="464"/>
      <c r="E77" s="503"/>
      <c r="H77" s="258"/>
      <c r="I77" s="370"/>
      <c r="J77" s="396"/>
      <c r="N77" s="464"/>
      <c r="O77" s="464"/>
      <c r="P77" s="464"/>
      <c r="T77" s="146"/>
      <c r="X77" s="147"/>
      <c r="AA77" s="362"/>
      <c r="AB77" s="365"/>
      <c r="AF77" s="470"/>
      <c r="BG77" s="470"/>
    </row>
    <row r="78" spans="3:59" s="466" customFormat="1" ht="69" customHeight="1" x14ac:dyDescent="0.2">
      <c r="C78" s="464"/>
      <c r="E78" s="503"/>
      <c r="H78" s="258"/>
      <c r="I78" s="397"/>
      <c r="J78" s="199"/>
      <c r="K78" s="17"/>
      <c r="L78" s="17"/>
      <c r="N78" s="464"/>
      <c r="O78" s="464"/>
      <c r="P78" s="464"/>
      <c r="T78" s="146"/>
      <c r="U78" s="17"/>
      <c r="V78" s="393"/>
      <c r="W78" s="393"/>
      <c r="X78" s="147"/>
      <c r="Y78" s="361"/>
      <c r="AA78" s="362"/>
      <c r="AB78" s="365"/>
      <c r="AF78" s="470"/>
      <c r="BG78" s="470"/>
    </row>
    <row r="79" spans="3:59" s="466" customFormat="1" ht="69" customHeight="1" x14ac:dyDescent="0.2">
      <c r="C79" s="464"/>
      <c r="E79" s="503"/>
      <c r="H79" s="258"/>
      <c r="I79" s="386"/>
      <c r="J79" s="398"/>
      <c r="K79" s="398"/>
      <c r="N79" s="464"/>
      <c r="O79" s="464"/>
      <c r="P79" s="464"/>
      <c r="T79" s="146"/>
      <c r="X79" s="147"/>
      <c r="AA79" s="362"/>
      <c r="AB79" s="365"/>
      <c r="AF79" s="470"/>
      <c r="BG79" s="470"/>
    </row>
    <row r="80" spans="3:59" s="466" customFormat="1" ht="69" customHeight="1" x14ac:dyDescent="0.2">
      <c r="C80" s="464"/>
      <c r="E80" s="511"/>
      <c r="H80" s="258"/>
      <c r="I80" s="399"/>
      <c r="K80" s="503"/>
      <c r="M80" s="400"/>
      <c r="N80" s="464"/>
      <c r="O80" s="464"/>
      <c r="P80" s="464"/>
      <c r="T80" s="146"/>
      <c r="V80" s="382"/>
      <c r="W80" s="382"/>
      <c r="X80" s="147"/>
      <c r="Y80" s="196"/>
      <c r="AA80" s="362"/>
      <c r="AB80" s="365"/>
      <c r="AF80" s="470"/>
      <c r="BG80" s="470"/>
    </row>
    <row r="81" spans="3:59" s="466" customFormat="1" ht="69" customHeight="1" x14ac:dyDescent="0.25">
      <c r="C81" s="464"/>
      <c r="E81" s="511"/>
      <c r="H81" s="258"/>
      <c r="I81" s="401"/>
      <c r="K81" s="503"/>
      <c r="M81" s="400"/>
      <c r="N81" s="464"/>
      <c r="O81" s="464"/>
      <c r="P81" s="464"/>
      <c r="T81" s="146"/>
      <c r="V81" s="382"/>
      <c r="W81" s="382"/>
      <c r="X81" s="147"/>
      <c r="Y81" s="196"/>
      <c r="AA81" s="362"/>
      <c r="AB81" s="365"/>
      <c r="AF81" s="470"/>
      <c r="BG81" s="470"/>
    </row>
    <row r="82" spans="3:59" s="466" customFormat="1" ht="69" customHeight="1" x14ac:dyDescent="0.25">
      <c r="C82" s="464"/>
      <c r="E82" s="511"/>
      <c r="H82" s="258"/>
      <c r="I82" s="401"/>
      <c r="K82" s="380"/>
      <c r="M82" s="400"/>
      <c r="N82" s="464"/>
      <c r="O82" s="464"/>
      <c r="P82" s="395"/>
      <c r="T82" s="146"/>
      <c r="V82" s="382"/>
      <c r="W82" s="382"/>
      <c r="X82" s="147"/>
      <c r="Y82" s="196"/>
      <c r="AA82" s="362"/>
      <c r="AB82" s="365"/>
      <c r="AF82" s="470"/>
      <c r="BG82" s="470"/>
    </row>
    <row r="83" spans="3:59" s="466" customFormat="1" ht="69" customHeight="1" x14ac:dyDescent="0.2">
      <c r="C83" s="464"/>
      <c r="E83" s="511"/>
      <c r="H83" s="258"/>
      <c r="I83" s="402"/>
      <c r="M83" s="400"/>
      <c r="N83" s="464"/>
      <c r="O83" s="464"/>
      <c r="P83" s="464"/>
      <c r="T83" s="146"/>
      <c r="V83" s="382"/>
      <c r="W83" s="382"/>
      <c r="X83" s="147"/>
      <c r="Y83" s="372"/>
      <c r="AA83" s="362"/>
      <c r="AB83" s="365"/>
      <c r="AF83" s="470"/>
      <c r="BG83" s="470"/>
    </row>
    <row r="84" spans="3:59" s="466" customFormat="1" ht="69" customHeight="1" x14ac:dyDescent="0.2">
      <c r="C84" s="464"/>
      <c r="E84" s="511"/>
      <c r="H84" s="258"/>
      <c r="I84" s="402"/>
      <c r="M84" s="400"/>
      <c r="N84" s="464"/>
      <c r="O84" s="464"/>
      <c r="P84" s="464"/>
      <c r="T84" s="146"/>
      <c r="V84" s="382"/>
      <c r="W84" s="382"/>
      <c r="X84" s="147"/>
      <c r="Y84" s="372"/>
      <c r="AA84" s="362"/>
      <c r="AB84" s="365"/>
      <c r="AF84" s="470"/>
      <c r="BG84" s="470"/>
    </row>
    <row r="85" spans="3:59" s="466" customFormat="1" ht="69" customHeight="1" x14ac:dyDescent="0.25">
      <c r="C85" s="464"/>
      <c r="E85" s="511"/>
      <c r="H85" s="258"/>
      <c r="I85" s="401"/>
      <c r="M85" s="400"/>
      <c r="N85" s="464"/>
      <c r="O85" s="464"/>
      <c r="P85" s="394"/>
      <c r="T85" s="146"/>
      <c r="V85" s="382"/>
      <c r="W85" s="382"/>
      <c r="X85" s="147"/>
      <c r="Y85" s="196"/>
      <c r="AA85" s="362"/>
      <c r="AB85" s="365"/>
      <c r="AF85" s="470"/>
      <c r="BG85" s="470"/>
    </row>
    <row r="86" spans="3:59" s="466" customFormat="1" ht="69" customHeight="1" x14ac:dyDescent="0.25">
      <c r="C86" s="464"/>
      <c r="E86" s="511"/>
      <c r="H86" s="258"/>
      <c r="I86" s="401"/>
      <c r="M86" s="400"/>
      <c r="N86" s="464"/>
      <c r="O86" s="464"/>
      <c r="P86" s="394"/>
      <c r="T86" s="146"/>
      <c r="V86" s="382"/>
      <c r="W86" s="382"/>
      <c r="X86" s="147"/>
      <c r="Y86" s="196"/>
      <c r="AA86" s="362"/>
      <c r="AB86" s="365"/>
      <c r="AF86" s="470"/>
      <c r="BG86" s="470"/>
    </row>
    <row r="87" spans="3:59" s="466" customFormat="1" ht="69" customHeight="1" x14ac:dyDescent="0.25">
      <c r="C87" s="464"/>
      <c r="E87" s="511"/>
      <c r="H87" s="258"/>
      <c r="I87" s="401"/>
      <c r="J87" s="199"/>
      <c r="K87" s="464"/>
      <c r="L87" s="380"/>
      <c r="M87" s="400"/>
      <c r="N87" s="464"/>
      <c r="O87" s="464"/>
      <c r="P87" s="258"/>
      <c r="S87" s="464"/>
      <c r="T87" s="146"/>
      <c r="V87" s="393"/>
      <c r="W87" s="393"/>
      <c r="X87" s="147"/>
      <c r="Y87" s="196"/>
      <c r="AA87" s="362"/>
      <c r="AB87" s="365"/>
      <c r="AF87" s="470"/>
      <c r="BG87" s="470"/>
    </row>
    <row r="88" spans="3:59" s="466" customFormat="1" ht="69" customHeight="1" x14ac:dyDescent="0.2">
      <c r="C88" s="464"/>
      <c r="E88" s="511"/>
      <c r="H88" s="258"/>
      <c r="I88" s="403"/>
      <c r="J88" s="395"/>
      <c r="K88" s="395"/>
      <c r="L88" s="395"/>
      <c r="M88" s="258"/>
      <c r="N88" s="464"/>
      <c r="O88" s="464"/>
      <c r="P88" s="464"/>
      <c r="T88" s="146"/>
      <c r="V88" s="393"/>
      <c r="W88" s="393"/>
      <c r="X88" s="147"/>
      <c r="Y88" s="372"/>
      <c r="AA88" s="362"/>
      <c r="AB88" s="365"/>
      <c r="AF88" s="470"/>
      <c r="BG88" s="470"/>
    </row>
    <row r="89" spans="3:59" s="466" customFormat="1" ht="69" customHeight="1" x14ac:dyDescent="0.25">
      <c r="C89" s="464"/>
      <c r="E89" s="511"/>
      <c r="H89" s="258"/>
      <c r="I89" s="376"/>
      <c r="J89" s="199"/>
      <c r="K89" s="258"/>
      <c r="L89" s="258"/>
      <c r="M89" s="258"/>
      <c r="N89" s="464"/>
      <c r="O89" s="464"/>
      <c r="P89" s="258"/>
      <c r="S89" s="258"/>
      <c r="T89" s="146"/>
      <c r="V89" s="393"/>
      <c r="W89" s="393"/>
      <c r="X89" s="147"/>
      <c r="Y89" s="196"/>
      <c r="AA89" s="362"/>
      <c r="AB89" s="365"/>
      <c r="AF89" s="470"/>
      <c r="BG89" s="470"/>
    </row>
    <row r="90" spans="3:59" s="466" customFormat="1" ht="69" customHeight="1" x14ac:dyDescent="0.25">
      <c r="C90" s="464"/>
      <c r="E90" s="511"/>
      <c r="H90" s="258"/>
      <c r="I90" s="376"/>
      <c r="J90" s="199"/>
      <c r="K90" s="258"/>
      <c r="L90" s="258"/>
      <c r="M90" s="258"/>
      <c r="N90" s="464"/>
      <c r="O90" s="464"/>
      <c r="P90" s="258"/>
      <c r="S90" s="258"/>
      <c r="T90" s="146"/>
      <c r="V90" s="393"/>
      <c r="W90" s="393"/>
      <c r="X90" s="147"/>
      <c r="Y90" s="258"/>
      <c r="AA90" s="362"/>
      <c r="AB90" s="365"/>
      <c r="AF90" s="470"/>
      <c r="BG90" s="470"/>
    </row>
    <row r="91" spans="3:59" s="466" customFormat="1" ht="69" customHeight="1" x14ac:dyDescent="0.25">
      <c r="C91" s="464"/>
      <c r="E91" s="511"/>
      <c r="H91" s="258"/>
      <c r="I91" s="376"/>
      <c r="J91" s="199"/>
      <c r="K91" s="258"/>
      <c r="L91" s="258"/>
      <c r="M91" s="258"/>
      <c r="N91" s="464"/>
      <c r="O91" s="464"/>
      <c r="P91" s="258"/>
      <c r="S91" s="258"/>
      <c r="T91" s="146"/>
      <c r="V91" s="393"/>
      <c r="W91" s="393"/>
      <c r="X91" s="147"/>
      <c r="Y91" s="27"/>
      <c r="AA91" s="362"/>
      <c r="AB91" s="365"/>
      <c r="AF91" s="470"/>
      <c r="BG91" s="470"/>
    </row>
    <row r="92" spans="3:59" s="466" customFormat="1" ht="69" customHeight="1" x14ac:dyDescent="0.25">
      <c r="C92" s="464"/>
      <c r="E92" s="511"/>
      <c r="H92" s="258"/>
      <c r="I92" s="376"/>
      <c r="J92" s="199"/>
      <c r="K92" s="258"/>
      <c r="L92" s="258"/>
      <c r="M92" s="258"/>
      <c r="N92" s="464"/>
      <c r="O92" s="464"/>
      <c r="P92" s="258"/>
      <c r="S92" s="258"/>
      <c r="T92" s="146"/>
      <c r="V92" s="393"/>
      <c r="W92" s="393"/>
      <c r="X92" s="147"/>
      <c r="Y92" s="27"/>
      <c r="AA92" s="362"/>
      <c r="AB92" s="365"/>
      <c r="AF92" s="470"/>
      <c r="BG92" s="470"/>
    </row>
    <row r="93" spans="3:59" s="466" customFormat="1" ht="69" customHeight="1" x14ac:dyDescent="0.25">
      <c r="C93" s="464"/>
      <c r="E93" s="511"/>
      <c r="H93" s="258"/>
      <c r="I93" s="376"/>
      <c r="J93" s="199"/>
      <c r="K93" s="258"/>
      <c r="L93" s="258"/>
      <c r="M93" s="258"/>
      <c r="N93" s="464"/>
      <c r="O93" s="464"/>
      <c r="P93" s="258"/>
      <c r="S93" s="258"/>
      <c r="T93" s="146"/>
      <c r="V93" s="393"/>
      <c r="W93" s="393"/>
      <c r="X93" s="147"/>
      <c r="Y93" s="27"/>
      <c r="AA93" s="362"/>
      <c r="AB93" s="365"/>
      <c r="AF93" s="470"/>
      <c r="BG93" s="470"/>
    </row>
    <row r="94" spans="3:59" s="466" customFormat="1" ht="69" customHeight="1" x14ac:dyDescent="0.25">
      <c r="C94" s="464"/>
      <c r="E94" s="511"/>
      <c r="H94" s="258"/>
      <c r="I94" s="376"/>
      <c r="J94" s="199"/>
      <c r="K94" s="258"/>
      <c r="L94" s="258"/>
      <c r="M94" s="258"/>
      <c r="N94" s="464"/>
      <c r="O94" s="464"/>
      <c r="P94" s="258"/>
      <c r="S94" s="258"/>
      <c r="T94" s="146"/>
      <c r="V94" s="393"/>
      <c r="W94" s="393"/>
      <c r="X94" s="147"/>
      <c r="Y94" s="258"/>
      <c r="AA94" s="362"/>
      <c r="AB94" s="365"/>
      <c r="AF94" s="470"/>
      <c r="BG94" s="470"/>
    </row>
    <row r="95" spans="3:59" s="466" customFormat="1" ht="69" customHeight="1" x14ac:dyDescent="0.25">
      <c r="C95" s="464"/>
      <c r="E95" s="503"/>
      <c r="H95" s="501"/>
      <c r="I95" s="388"/>
      <c r="J95" s="199"/>
      <c r="N95" s="464"/>
      <c r="O95" s="464"/>
      <c r="P95" s="464"/>
      <c r="T95" s="146"/>
      <c r="X95" s="147"/>
      <c r="Y95" s="258"/>
      <c r="AA95" s="362"/>
      <c r="AB95" s="365"/>
      <c r="AF95" s="470"/>
      <c r="BG95" s="470"/>
    </row>
    <row r="96" spans="3:59" s="466" customFormat="1" ht="69" customHeight="1" x14ac:dyDescent="0.25">
      <c r="C96" s="464"/>
      <c r="E96" s="503"/>
      <c r="H96" s="501"/>
      <c r="I96" s="504"/>
      <c r="N96" s="464"/>
      <c r="O96" s="464"/>
      <c r="P96" s="464"/>
      <c r="T96" s="146"/>
      <c r="X96" s="147"/>
      <c r="AA96" s="362"/>
      <c r="AB96" s="365"/>
      <c r="AF96" s="470"/>
      <c r="BG96" s="470"/>
    </row>
    <row r="97" spans="3:59" s="466" customFormat="1" ht="69" customHeight="1" x14ac:dyDescent="0.25">
      <c r="C97" s="464"/>
      <c r="E97" s="503"/>
      <c r="H97" s="501"/>
      <c r="I97" s="388"/>
      <c r="J97" s="199"/>
      <c r="K97" s="258"/>
      <c r="L97" s="258"/>
      <c r="M97" s="258"/>
      <c r="N97" s="464"/>
      <c r="O97" s="464"/>
      <c r="P97" s="258"/>
      <c r="S97" s="258"/>
      <c r="T97" s="146"/>
      <c r="V97" s="393"/>
      <c r="W97" s="393"/>
      <c r="X97" s="147"/>
      <c r="Y97" s="258"/>
      <c r="AA97" s="362"/>
      <c r="AB97" s="365"/>
      <c r="AF97" s="470"/>
      <c r="BG97" s="470"/>
    </row>
    <row r="98" spans="3:59" s="466" customFormat="1" ht="69" customHeight="1" x14ac:dyDescent="0.25">
      <c r="C98" s="464"/>
      <c r="E98" s="503"/>
      <c r="H98" s="501"/>
      <c r="I98" s="388"/>
      <c r="J98" s="199"/>
      <c r="K98" s="258"/>
      <c r="L98" s="258"/>
      <c r="M98" s="409"/>
      <c r="N98" s="464"/>
      <c r="O98" s="464"/>
      <c r="P98" s="258"/>
      <c r="S98" s="258"/>
      <c r="T98" s="146"/>
      <c r="V98" s="393"/>
      <c r="W98" s="393"/>
      <c r="X98" s="147"/>
      <c r="Y98" s="258"/>
      <c r="AA98" s="362"/>
      <c r="AB98" s="365"/>
      <c r="AF98" s="470"/>
      <c r="BG98" s="470"/>
    </row>
    <row r="99" spans="3:59" s="466" customFormat="1" ht="69" customHeight="1" x14ac:dyDescent="0.25">
      <c r="C99" s="464"/>
      <c r="E99" s="503"/>
      <c r="H99" s="501"/>
      <c r="I99" s="388"/>
      <c r="J99" s="199"/>
      <c r="K99" s="258"/>
      <c r="L99" s="258"/>
      <c r="M99" s="409"/>
      <c r="N99" s="464"/>
      <c r="O99" s="464"/>
      <c r="P99" s="258"/>
      <c r="S99" s="258"/>
      <c r="T99" s="146"/>
      <c r="V99" s="393"/>
      <c r="W99" s="393"/>
      <c r="X99" s="147"/>
      <c r="Y99" s="258"/>
      <c r="AA99" s="362"/>
      <c r="AB99" s="365"/>
      <c r="AF99" s="470"/>
      <c r="BG99" s="470"/>
    </row>
    <row r="100" spans="3:59" s="466" customFormat="1" ht="69" customHeight="1" x14ac:dyDescent="0.25">
      <c r="C100" s="464"/>
      <c r="E100" s="503"/>
      <c r="H100" s="258"/>
      <c r="I100" s="366"/>
      <c r="J100" s="199"/>
      <c r="K100" s="258"/>
      <c r="L100" s="258"/>
      <c r="M100" s="409"/>
      <c r="N100" s="464"/>
      <c r="O100" s="464"/>
      <c r="P100" s="464"/>
      <c r="S100" s="258"/>
      <c r="T100" s="146"/>
      <c r="V100" s="393"/>
      <c r="W100" s="393"/>
      <c r="X100" s="147"/>
      <c r="Y100" s="258"/>
      <c r="AA100" s="362"/>
      <c r="AB100" s="365"/>
      <c r="AF100" s="470"/>
      <c r="BG100" s="470"/>
    </row>
    <row r="101" spans="3:59" s="466" customFormat="1" ht="69" customHeight="1" x14ac:dyDescent="0.25">
      <c r="C101" s="464"/>
      <c r="E101" s="503"/>
      <c r="H101" s="258"/>
      <c r="I101" s="366"/>
      <c r="J101" s="199"/>
      <c r="K101" s="258"/>
      <c r="L101" s="258"/>
      <c r="M101" s="409"/>
      <c r="N101" s="464"/>
      <c r="O101" s="464"/>
      <c r="P101" s="464"/>
      <c r="S101" s="258"/>
      <c r="T101" s="146"/>
      <c r="V101" s="393"/>
      <c r="W101" s="393"/>
      <c r="X101" s="147"/>
      <c r="Y101" s="258"/>
      <c r="AA101" s="362"/>
      <c r="AB101" s="365"/>
      <c r="AF101" s="470"/>
      <c r="BG101" s="470"/>
    </row>
    <row r="102" spans="3:59" s="466" customFormat="1" ht="69" customHeight="1" x14ac:dyDescent="0.25">
      <c r="C102" s="464"/>
      <c r="E102" s="503"/>
      <c r="H102" s="258"/>
      <c r="I102" s="364"/>
      <c r="J102" s="199"/>
      <c r="K102" s="258"/>
      <c r="L102" s="464"/>
      <c r="M102" s="409"/>
      <c r="N102" s="464"/>
      <c r="O102" s="464"/>
      <c r="P102" s="464"/>
      <c r="S102" s="258"/>
      <c r="T102" s="146"/>
      <c r="U102" s="258"/>
      <c r="V102" s="393"/>
      <c r="W102" s="393"/>
      <c r="X102" s="147"/>
      <c r="Y102" s="258"/>
      <c r="AA102" s="362"/>
      <c r="AB102" s="365"/>
      <c r="AF102" s="470"/>
      <c r="BG102" s="470"/>
    </row>
    <row r="103" spans="3:59" s="466" customFormat="1" ht="69" customHeight="1" x14ac:dyDescent="0.25">
      <c r="C103" s="464"/>
      <c r="E103" s="503"/>
      <c r="H103" s="258"/>
      <c r="I103" s="364"/>
      <c r="J103" s="199"/>
      <c r="K103" s="258"/>
      <c r="L103" s="464"/>
      <c r="M103" s="409"/>
      <c r="N103" s="464"/>
      <c r="O103" s="464"/>
      <c r="P103" s="464"/>
      <c r="S103" s="258"/>
      <c r="T103" s="146"/>
      <c r="U103" s="258"/>
      <c r="V103" s="393"/>
      <c r="W103" s="393"/>
      <c r="X103" s="147"/>
      <c r="Y103" s="258"/>
      <c r="AA103" s="362"/>
      <c r="AB103" s="365"/>
      <c r="AF103" s="470"/>
      <c r="BG103" s="470"/>
    </row>
    <row r="104" spans="3:59" s="466" customFormat="1" ht="69" customHeight="1" x14ac:dyDescent="0.25">
      <c r="C104" s="464"/>
      <c r="E104" s="503"/>
      <c r="H104" s="258"/>
      <c r="I104" s="364"/>
      <c r="J104" s="199"/>
      <c r="K104" s="258"/>
      <c r="L104" s="464"/>
      <c r="M104" s="409"/>
      <c r="N104" s="464"/>
      <c r="O104" s="464"/>
      <c r="P104" s="464"/>
      <c r="S104" s="258"/>
      <c r="T104" s="146"/>
      <c r="U104" s="258"/>
      <c r="V104" s="393"/>
      <c r="W104" s="393"/>
      <c r="X104" s="147"/>
      <c r="Y104" s="258"/>
      <c r="AA104" s="362"/>
      <c r="AB104" s="365"/>
      <c r="AF104" s="470"/>
      <c r="BG104" s="470"/>
    </row>
    <row r="105" spans="3:59" s="466" customFormat="1" ht="69" customHeight="1" x14ac:dyDescent="0.25">
      <c r="C105" s="464"/>
      <c r="E105" s="503"/>
      <c r="H105" s="258"/>
      <c r="I105" s="364"/>
      <c r="J105" s="199"/>
      <c r="K105" s="258"/>
      <c r="L105" s="464"/>
      <c r="M105" s="409"/>
      <c r="N105" s="464"/>
      <c r="O105" s="464"/>
      <c r="P105" s="464"/>
      <c r="S105" s="258"/>
      <c r="T105" s="146"/>
      <c r="U105" s="258"/>
      <c r="V105" s="393"/>
      <c r="W105" s="393"/>
      <c r="X105" s="147"/>
      <c r="Y105" s="258"/>
      <c r="AA105" s="362"/>
      <c r="AB105" s="365"/>
      <c r="AF105" s="470"/>
      <c r="BG105" s="470"/>
    </row>
    <row r="106" spans="3:59" s="466" customFormat="1" ht="69" customHeight="1" x14ac:dyDescent="0.25">
      <c r="C106" s="464"/>
      <c r="E106" s="503"/>
      <c r="H106" s="258"/>
      <c r="I106" s="364"/>
      <c r="J106" s="199"/>
      <c r="K106" s="199"/>
      <c r="L106" s="258"/>
      <c r="M106" s="505"/>
      <c r="N106" s="464"/>
      <c r="O106" s="464"/>
      <c r="P106" s="464"/>
      <c r="S106" s="199"/>
      <c r="T106" s="146"/>
      <c r="V106" s="393"/>
      <c r="W106" s="393"/>
      <c r="X106" s="147"/>
      <c r="Y106" s="258"/>
      <c r="Z106" s="365"/>
      <c r="AA106" s="362"/>
      <c r="AB106" s="365"/>
      <c r="AF106" s="470"/>
      <c r="BG106" s="470"/>
    </row>
    <row r="107" spans="3:59" s="466" customFormat="1" ht="69" customHeight="1" x14ac:dyDescent="0.25">
      <c r="C107" s="464"/>
      <c r="E107" s="503"/>
      <c r="H107" s="258"/>
      <c r="I107" s="364"/>
      <c r="J107" s="199"/>
      <c r="K107" s="199"/>
      <c r="L107" s="199"/>
      <c r="M107" s="409"/>
      <c r="N107" s="464"/>
      <c r="O107" s="464"/>
      <c r="P107" s="464"/>
      <c r="S107" s="199"/>
      <c r="T107" s="146"/>
      <c r="V107" s="393"/>
      <c r="W107" s="393"/>
      <c r="X107" s="147"/>
      <c r="Y107" s="258"/>
      <c r="AA107" s="362"/>
      <c r="AB107" s="365"/>
      <c r="AF107" s="470"/>
      <c r="BG107" s="470"/>
    </row>
    <row r="108" spans="3:59" s="466" customFormat="1" ht="69" customHeight="1" x14ac:dyDescent="0.25">
      <c r="C108" s="464"/>
      <c r="E108" s="510"/>
      <c r="H108" s="501"/>
      <c r="I108" s="202"/>
      <c r="N108" s="464"/>
      <c r="O108" s="464"/>
      <c r="P108" s="464"/>
      <c r="T108" s="146"/>
      <c r="X108" s="147"/>
      <c r="AA108" s="362"/>
      <c r="AB108" s="365"/>
      <c r="AF108" s="470"/>
      <c r="BG108" s="470"/>
    </row>
    <row r="109" spans="3:59" s="466" customFormat="1" ht="69" customHeight="1" x14ac:dyDescent="0.25">
      <c r="C109" s="464"/>
      <c r="E109" s="510"/>
      <c r="H109" s="501"/>
      <c r="I109" s="202"/>
      <c r="N109" s="464"/>
      <c r="O109" s="464"/>
      <c r="P109" s="464"/>
      <c r="T109" s="146"/>
      <c r="X109" s="147"/>
      <c r="AA109" s="362"/>
      <c r="AB109" s="365"/>
      <c r="AF109" s="470"/>
      <c r="BG109" s="470"/>
    </row>
    <row r="110" spans="3:59" s="466" customFormat="1" ht="69" customHeight="1" x14ac:dyDescent="0.25">
      <c r="C110" s="464"/>
      <c r="E110" s="510"/>
      <c r="H110" s="501"/>
      <c r="I110" s="202"/>
      <c r="N110" s="464"/>
      <c r="O110" s="464"/>
      <c r="P110" s="464"/>
      <c r="T110" s="146"/>
      <c r="X110" s="147"/>
      <c r="AA110" s="362"/>
      <c r="AB110" s="365"/>
      <c r="AF110" s="470"/>
      <c r="BG110" s="470"/>
    </row>
    <row r="111" spans="3:59" s="466" customFormat="1" ht="69" customHeight="1" x14ac:dyDescent="0.25">
      <c r="C111" s="464"/>
      <c r="E111" s="510"/>
      <c r="H111" s="501"/>
      <c r="I111" s="202"/>
      <c r="N111" s="464"/>
      <c r="O111" s="464"/>
      <c r="P111" s="464"/>
      <c r="T111" s="146"/>
      <c r="X111" s="147"/>
      <c r="AA111" s="362"/>
      <c r="AB111" s="365"/>
      <c r="AF111" s="470"/>
      <c r="BG111" s="470"/>
    </row>
    <row r="112" spans="3:59" s="466" customFormat="1" ht="69" customHeight="1" x14ac:dyDescent="0.25">
      <c r="C112" s="464"/>
      <c r="E112" s="510"/>
      <c r="H112" s="501"/>
      <c r="I112" s="202"/>
      <c r="N112" s="464"/>
      <c r="O112" s="464"/>
      <c r="P112" s="464"/>
      <c r="T112" s="146"/>
      <c r="X112" s="147"/>
      <c r="AA112" s="362"/>
      <c r="AB112" s="365"/>
      <c r="AF112" s="470"/>
      <c r="BG112" s="470"/>
    </row>
    <row r="113" spans="3:59" s="466" customFormat="1" ht="69" customHeight="1" x14ac:dyDescent="0.25">
      <c r="C113" s="464"/>
      <c r="E113" s="503"/>
      <c r="H113" s="258"/>
      <c r="I113" s="202"/>
      <c r="J113" s="27"/>
      <c r="K113" s="27"/>
      <c r="L113" s="27"/>
      <c r="N113" s="464"/>
      <c r="O113" s="464"/>
      <c r="P113" s="160"/>
      <c r="S113" s="27"/>
      <c r="T113" s="146"/>
      <c r="V113" s="404"/>
      <c r="W113" s="18"/>
      <c r="X113" s="147"/>
      <c r="Y113" s="361"/>
      <c r="AA113" s="362"/>
      <c r="AB113" s="365"/>
      <c r="AF113" s="470"/>
      <c r="BG113" s="470"/>
    </row>
    <row r="114" spans="3:59" s="466" customFormat="1" ht="69" customHeight="1" x14ac:dyDescent="0.25">
      <c r="C114" s="464"/>
      <c r="E114" s="503"/>
      <c r="H114" s="258"/>
      <c r="I114" s="202"/>
      <c r="K114" s="27"/>
      <c r="N114" s="464"/>
      <c r="O114" s="464"/>
      <c r="P114" s="160"/>
      <c r="S114" s="27"/>
      <c r="T114" s="146"/>
      <c r="V114" s="18"/>
      <c r="W114" s="404"/>
      <c r="X114" s="147"/>
      <c r="Y114" s="361"/>
      <c r="AA114" s="362"/>
      <c r="AB114" s="365"/>
      <c r="AF114" s="470"/>
      <c r="BG114" s="470"/>
    </row>
    <row r="115" spans="3:59" s="466" customFormat="1" ht="69" customHeight="1" x14ac:dyDescent="0.25">
      <c r="C115" s="464"/>
      <c r="E115" s="503"/>
      <c r="H115" s="258"/>
      <c r="I115" s="202"/>
      <c r="K115" s="27"/>
      <c r="N115" s="464"/>
      <c r="O115" s="464"/>
      <c r="P115" s="160"/>
      <c r="S115" s="27"/>
      <c r="T115" s="146"/>
      <c r="V115" s="404"/>
      <c r="W115" s="404"/>
      <c r="X115" s="147"/>
      <c r="Y115" s="361"/>
      <c r="AA115" s="362"/>
      <c r="AB115" s="365"/>
      <c r="AF115" s="470"/>
      <c r="BG115" s="470"/>
    </row>
    <row r="116" spans="3:59" s="466" customFormat="1" ht="69" customHeight="1" x14ac:dyDescent="0.25">
      <c r="C116" s="464"/>
      <c r="E116" s="511"/>
      <c r="G116" s="636"/>
      <c r="H116" s="501"/>
      <c r="I116" s="361"/>
      <c r="J116" s="366"/>
      <c r="K116" s="366"/>
      <c r="N116" s="464"/>
      <c r="O116" s="464"/>
      <c r="P116" s="258"/>
      <c r="T116" s="146"/>
      <c r="V116" s="405"/>
      <c r="W116" s="368"/>
      <c r="X116" s="147"/>
      <c r="Y116" s="361"/>
      <c r="AA116" s="362"/>
      <c r="AB116" s="365"/>
      <c r="AF116" s="470"/>
      <c r="BG116" s="470"/>
    </row>
    <row r="117" spans="3:59" s="466" customFormat="1" ht="69" customHeight="1" x14ac:dyDescent="0.25">
      <c r="C117" s="464"/>
      <c r="E117" s="511"/>
      <c r="G117" s="636"/>
      <c r="H117" s="501"/>
      <c r="I117" s="406"/>
      <c r="J117" s="406"/>
      <c r="K117" s="407"/>
      <c r="N117" s="464"/>
      <c r="O117" s="464"/>
      <c r="P117" s="258"/>
      <c r="T117" s="146"/>
      <c r="V117" s="405"/>
      <c r="W117" s="368"/>
      <c r="X117" s="147"/>
      <c r="Y117" s="361"/>
      <c r="AA117" s="362"/>
      <c r="AB117" s="365"/>
      <c r="AF117" s="470"/>
      <c r="BG117" s="470"/>
    </row>
    <row r="118" spans="3:59" s="466" customFormat="1" ht="69" customHeight="1" x14ac:dyDescent="0.25">
      <c r="C118" s="464"/>
      <c r="E118" s="511"/>
      <c r="G118" s="636"/>
      <c r="H118" s="501"/>
      <c r="I118" s="406"/>
      <c r="J118" s="406"/>
      <c r="K118" s="407"/>
      <c r="N118" s="464"/>
      <c r="O118" s="464"/>
      <c r="P118" s="258"/>
      <c r="T118" s="146"/>
      <c r="V118" s="405"/>
      <c r="W118" s="368"/>
      <c r="X118" s="147"/>
      <c r="Y118" s="361"/>
      <c r="AA118" s="362"/>
      <c r="AB118" s="365"/>
      <c r="AF118" s="470"/>
      <c r="BG118" s="470"/>
    </row>
    <row r="119" spans="3:59" s="466" customFormat="1" ht="69" customHeight="1" x14ac:dyDescent="0.25">
      <c r="C119" s="464"/>
      <c r="E119" s="511"/>
      <c r="G119" s="636"/>
      <c r="H119" s="501"/>
      <c r="I119" s="379"/>
      <c r="J119" s="408"/>
      <c r="K119" s="366"/>
      <c r="N119" s="464"/>
      <c r="O119" s="464"/>
      <c r="P119" s="409"/>
      <c r="T119" s="146"/>
      <c r="V119" s="363"/>
      <c r="W119" s="364"/>
      <c r="X119" s="147"/>
      <c r="Y119" s="361"/>
      <c r="AA119" s="362"/>
      <c r="AB119" s="365"/>
      <c r="AF119" s="470"/>
      <c r="BG119" s="470"/>
    </row>
    <row r="120" spans="3:59" s="466" customFormat="1" ht="69" customHeight="1" x14ac:dyDescent="0.25">
      <c r="C120" s="464"/>
      <c r="E120" s="511"/>
      <c r="G120" s="636"/>
      <c r="H120" s="501"/>
      <c r="I120" s="379"/>
      <c r="J120" s="385"/>
      <c r="K120" s="385"/>
      <c r="N120" s="464"/>
      <c r="O120" s="464"/>
      <c r="P120" s="258"/>
      <c r="T120" s="146"/>
      <c r="V120" s="405"/>
      <c r="W120" s="368"/>
      <c r="X120" s="147"/>
      <c r="Y120" s="361"/>
      <c r="AA120" s="362"/>
      <c r="AB120" s="365"/>
      <c r="AF120" s="470"/>
      <c r="BG120" s="470"/>
    </row>
    <row r="121" spans="3:59" s="466" customFormat="1" ht="69" customHeight="1" x14ac:dyDescent="0.25">
      <c r="C121" s="464"/>
      <c r="E121" s="511"/>
      <c r="G121" s="636"/>
      <c r="H121" s="501"/>
      <c r="I121" s="379"/>
      <c r="J121" s="385"/>
      <c r="K121" s="366"/>
      <c r="N121" s="464"/>
      <c r="O121" s="464"/>
      <c r="P121" s="258"/>
      <c r="T121" s="146"/>
      <c r="V121" s="405"/>
      <c r="W121" s="368"/>
      <c r="X121" s="147"/>
      <c r="Y121" s="361"/>
      <c r="AA121" s="362"/>
      <c r="AB121" s="365"/>
      <c r="AF121" s="470"/>
      <c r="BG121" s="470"/>
    </row>
    <row r="122" spans="3:59" s="466" customFormat="1" ht="69" customHeight="1" x14ac:dyDescent="0.25">
      <c r="C122" s="464"/>
      <c r="E122" s="511"/>
      <c r="G122" s="636"/>
      <c r="H122" s="501"/>
      <c r="I122" s="379"/>
      <c r="J122" s="376"/>
      <c r="K122" s="366"/>
      <c r="N122" s="464"/>
      <c r="O122" s="464"/>
      <c r="P122" s="258"/>
      <c r="T122" s="146"/>
      <c r="V122" s="405"/>
      <c r="W122" s="368"/>
      <c r="X122" s="147"/>
      <c r="Y122" s="361"/>
      <c r="AA122" s="362"/>
      <c r="AB122" s="365"/>
      <c r="AF122" s="470"/>
      <c r="BG122" s="470"/>
    </row>
    <row r="123" spans="3:59" s="466" customFormat="1" ht="69" customHeight="1" x14ac:dyDescent="0.25">
      <c r="C123" s="464"/>
      <c r="E123" s="511"/>
      <c r="G123" s="636"/>
      <c r="H123" s="501"/>
      <c r="I123" s="379"/>
      <c r="J123" s="385"/>
      <c r="K123" s="366"/>
      <c r="N123" s="464"/>
      <c r="O123" s="464"/>
      <c r="P123" s="258"/>
      <c r="T123" s="146"/>
      <c r="V123" s="405"/>
      <c r="W123" s="368"/>
      <c r="X123" s="147"/>
      <c r="Y123" s="361"/>
      <c r="AA123" s="362"/>
      <c r="AB123" s="365"/>
      <c r="AF123" s="470"/>
      <c r="BG123" s="470"/>
    </row>
    <row r="124" spans="3:59" s="466" customFormat="1" ht="69" customHeight="1" x14ac:dyDescent="0.2">
      <c r="C124" s="464"/>
      <c r="E124" s="511"/>
      <c r="H124" s="501"/>
      <c r="I124" s="410"/>
      <c r="J124" s="366"/>
      <c r="K124" s="366"/>
      <c r="N124" s="464"/>
      <c r="O124" s="464"/>
      <c r="P124" s="258"/>
      <c r="T124" s="146"/>
      <c r="V124" s="405"/>
      <c r="W124" s="411"/>
      <c r="X124" s="147"/>
      <c r="Y124" s="361"/>
      <c r="AA124" s="362"/>
      <c r="AB124" s="365"/>
      <c r="AF124" s="470"/>
      <c r="BG124" s="470"/>
    </row>
    <row r="125" spans="3:59" s="466" customFormat="1" ht="69" customHeight="1" x14ac:dyDescent="0.25">
      <c r="C125" s="464"/>
      <c r="E125" s="511"/>
      <c r="H125" s="501"/>
      <c r="I125" s="361"/>
      <c r="J125" s="366"/>
      <c r="K125" s="366"/>
      <c r="N125" s="464"/>
      <c r="O125" s="464"/>
      <c r="P125" s="258"/>
      <c r="T125" s="146"/>
      <c r="V125" s="405"/>
      <c r="W125" s="405"/>
      <c r="X125" s="147"/>
      <c r="Y125" s="361"/>
      <c r="AA125" s="362"/>
      <c r="AB125" s="365"/>
      <c r="AF125" s="470"/>
      <c r="BG125" s="470"/>
    </row>
    <row r="126" spans="3:59" s="466" customFormat="1" ht="69" customHeight="1" x14ac:dyDescent="0.25">
      <c r="C126" s="464"/>
      <c r="E126" s="511"/>
      <c r="H126" s="501"/>
      <c r="I126" s="361"/>
      <c r="J126" s="366"/>
      <c r="K126" s="366"/>
      <c r="N126" s="464"/>
      <c r="O126" s="464"/>
      <c r="P126" s="258"/>
      <c r="T126" s="146"/>
      <c r="V126" s="405"/>
      <c r="W126" s="411"/>
      <c r="X126" s="147"/>
      <c r="Y126" s="361"/>
      <c r="AA126" s="362"/>
      <c r="AB126" s="365"/>
      <c r="AF126" s="470"/>
      <c r="BG126" s="470"/>
    </row>
    <row r="127" spans="3:59" s="466" customFormat="1" ht="69" customHeight="1" x14ac:dyDescent="0.25">
      <c r="C127" s="464"/>
      <c r="E127" s="512"/>
      <c r="H127" s="258"/>
      <c r="I127" s="465"/>
      <c r="K127" s="15"/>
      <c r="N127" s="464"/>
      <c r="O127" s="464"/>
      <c r="P127" s="464"/>
      <c r="T127" s="146"/>
      <c r="X127" s="147"/>
      <c r="AA127" s="362"/>
      <c r="AB127" s="365"/>
      <c r="AF127" s="470"/>
      <c r="BG127" s="470"/>
    </row>
    <row r="128" spans="3:59" s="466" customFormat="1" ht="69" customHeight="1" x14ac:dyDescent="0.25">
      <c r="C128" s="464"/>
      <c r="E128" s="512"/>
      <c r="H128" s="258"/>
      <c r="I128" s="465"/>
      <c r="K128" s="15"/>
      <c r="N128" s="464"/>
      <c r="O128" s="464"/>
      <c r="P128" s="464"/>
      <c r="T128" s="146"/>
      <c r="X128" s="147"/>
      <c r="AA128" s="362"/>
      <c r="AB128" s="365"/>
      <c r="AF128" s="470"/>
      <c r="BG128" s="470"/>
    </row>
    <row r="129" spans="3:59" s="466" customFormat="1" ht="69" customHeight="1" x14ac:dyDescent="0.25">
      <c r="C129" s="464"/>
      <c r="E129" s="512"/>
      <c r="H129" s="258"/>
      <c r="I129" s="376"/>
      <c r="K129" s="15"/>
      <c r="N129" s="464"/>
      <c r="O129" s="464"/>
      <c r="P129" s="464"/>
      <c r="T129" s="146"/>
      <c r="X129" s="147"/>
      <c r="AA129" s="362"/>
      <c r="AB129" s="365"/>
      <c r="AF129" s="470"/>
      <c r="BG129" s="470"/>
    </row>
    <row r="130" spans="3:59" s="466" customFormat="1" ht="69" customHeight="1" x14ac:dyDescent="0.25">
      <c r="C130" s="464"/>
      <c r="E130" s="512"/>
      <c r="H130" s="258"/>
      <c r="I130" s="376"/>
      <c r="K130" s="15"/>
      <c r="N130" s="464"/>
      <c r="O130" s="464"/>
      <c r="P130" s="464"/>
      <c r="T130" s="146"/>
      <c r="X130" s="147"/>
      <c r="AA130" s="362"/>
      <c r="AB130" s="365"/>
      <c r="AF130" s="470"/>
      <c r="BG130" s="470"/>
    </row>
    <row r="131" spans="3:59" s="466" customFormat="1" ht="69" customHeight="1" x14ac:dyDescent="0.25">
      <c r="C131" s="464"/>
      <c r="E131" s="512"/>
      <c r="H131" s="258"/>
      <c r="I131" s="376"/>
      <c r="N131" s="464"/>
      <c r="O131" s="464"/>
      <c r="P131" s="464"/>
      <c r="T131" s="146"/>
      <c r="X131" s="147"/>
      <c r="AA131" s="362"/>
      <c r="AB131" s="365"/>
      <c r="AF131" s="470"/>
      <c r="BG131" s="470"/>
    </row>
    <row r="132" spans="3:59" s="466" customFormat="1" ht="69" customHeight="1" x14ac:dyDescent="0.25">
      <c r="C132" s="464"/>
      <c r="E132" s="512"/>
      <c r="H132" s="258"/>
      <c r="I132" s="379"/>
      <c r="N132" s="464"/>
      <c r="O132" s="464"/>
      <c r="P132" s="464"/>
      <c r="T132" s="146"/>
      <c r="X132" s="147"/>
      <c r="AA132" s="362"/>
      <c r="AB132" s="365"/>
      <c r="AF132" s="470"/>
      <c r="BG132" s="470"/>
    </row>
    <row r="133" spans="3:59" s="466" customFormat="1" ht="69" customHeight="1" x14ac:dyDescent="0.25">
      <c r="C133" s="464"/>
      <c r="E133" s="512"/>
      <c r="H133" s="258"/>
      <c r="I133" s="376"/>
      <c r="N133" s="464"/>
      <c r="O133" s="464"/>
      <c r="P133" s="464"/>
      <c r="T133" s="146"/>
      <c r="X133" s="147"/>
      <c r="AA133" s="362"/>
      <c r="AB133" s="365"/>
      <c r="AF133" s="470"/>
      <c r="BG133" s="470"/>
    </row>
    <row r="134" spans="3:59" s="466" customFormat="1" ht="69" customHeight="1" x14ac:dyDescent="0.25">
      <c r="C134" s="464"/>
      <c r="E134" s="512"/>
      <c r="H134" s="506"/>
      <c r="I134" s="376"/>
      <c r="N134" s="464"/>
      <c r="O134" s="464"/>
      <c r="P134" s="464"/>
      <c r="T134" s="146"/>
      <c r="X134" s="147"/>
      <c r="AA134" s="362"/>
      <c r="AB134" s="365"/>
      <c r="AF134" s="470"/>
      <c r="BG134" s="470"/>
    </row>
    <row r="135" spans="3:59" s="466" customFormat="1" ht="69" customHeight="1" x14ac:dyDescent="0.25">
      <c r="C135" s="464"/>
      <c r="E135" s="512"/>
      <c r="H135" s="258"/>
      <c r="I135" s="376"/>
      <c r="N135" s="464"/>
      <c r="O135" s="464"/>
      <c r="P135" s="464"/>
      <c r="T135" s="146"/>
      <c r="X135" s="147"/>
      <c r="AA135" s="362"/>
      <c r="AB135" s="365"/>
      <c r="AF135" s="470"/>
      <c r="BG135" s="470"/>
    </row>
    <row r="136" spans="3:59" s="466" customFormat="1" ht="69" customHeight="1" x14ac:dyDescent="0.25">
      <c r="C136" s="464"/>
      <c r="E136" s="512"/>
      <c r="H136" s="258"/>
      <c r="I136" s="376"/>
      <c r="N136" s="464"/>
      <c r="O136" s="464"/>
      <c r="P136" s="464"/>
      <c r="T136" s="146"/>
      <c r="X136" s="147"/>
      <c r="AA136" s="362"/>
      <c r="AB136" s="365"/>
      <c r="AF136" s="470"/>
      <c r="BG136" s="470"/>
    </row>
    <row r="137" spans="3:59" s="466" customFormat="1" ht="69" customHeight="1" x14ac:dyDescent="0.25">
      <c r="C137" s="464"/>
      <c r="E137" s="512"/>
      <c r="H137" s="258"/>
      <c r="I137" s="376"/>
      <c r="N137" s="464"/>
      <c r="O137" s="464"/>
      <c r="P137" s="464"/>
      <c r="T137" s="146"/>
      <c r="X137" s="147"/>
      <c r="AA137" s="362"/>
      <c r="AB137" s="365"/>
      <c r="AF137" s="470"/>
      <c r="BG137" s="470"/>
    </row>
    <row r="138" spans="3:59" s="466" customFormat="1" ht="69" customHeight="1" x14ac:dyDescent="0.25">
      <c r="C138" s="464"/>
      <c r="E138" s="511"/>
      <c r="H138" s="258"/>
      <c r="I138" s="202"/>
      <c r="N138" s="464"/>
      <c r="O138" s="464"/>
      <c r="P138" s="464"/>
      <c r="T138" s="146"/>
      <c r="X138" s="147"/>
      <c r="AA138" s="362"/>
      <c r="AB138" s="365"/>
      <c r="AF138" s="470"/>
      <c r="BG138" s="470"/>
    </row>
    <row r="139" spans="3:59" s="466" customFormat="1" ht="69" customHeight="1" x14ac:dyDescent="0.25">
      <c r="C139" s="464"/>
      <c r="E139" s="511"/>
      <c r="H139" s="258"/>
      <c r="I139" s="202"/>
      <c r="N139" s="464"/>
      <c r="O139" s="464"/>
      <c r="P139" s="464"/>
      <c r="T139" s="146"/>
      <c r="X139" s="147"/>
      <c r="AA139" s="362"/>
      <c r="AB139" s="365"/>
      <c r="AF139" s="470"/>
      <c r="BG139" s="470"/>
    </row>
    <row r="140" spans="3:59" s="466" customFormat="1" ht="69" customHeight="1" x14ac:dyDescent="0.25">
      <c r="C140" s="464"/>
      <c r="E140" s="511"/>
      <c r="H140" s="258"/>
      <c r="I140" s="376"/>
      <c r="N140" s="464"/>
      <c r="O140" s="464"/>
      <c r="P140" s="464"/>
      <c r="T140" s="146"/>
      <c r="X140" s="147"/>
      <c r="AA140" s="362"/>
      <c r="AB140" s="365"/>
      <c r="AF140" s="470"/>
      <c r="BG140" s="470"/>
    </row>
    <row r="141" spans="3:59" s="466" customFormat="1" ht="69" customHeight="1" x14ac:dyDescent="0.25">
      <c r="C141" s="464"/>
      <c r="E141" s="511"/>
      <c r="H141" s="258"/>
      <c r="I141" s="202"/>
      <c r="N141" s="464"/>
      <c r="O141" s="464"/>
      <c r="P141" s="464"/>
      <c r="T141" s="146"/>
      <c r="X141" s="147"/>
      <c r="AA141" s="362"/>
      <c r="AB141" s="365"/>
      <c r="AF141" s="470"/>
      <c r="BG141" s="470"/>
    </row>
    <row r="142" spans="3:59" s="466" customFormat="1" ht="69" customHeight="1" x14ac:dyDescent="0.25">
      <c r="C142" s="464"/>
      <c r="E142" s="511"/>
      <c r="H142" s="258"/>
      <c r="I142" s="376"/>
      <c r="N142" s="464"/>
      <c r="O142" s="464"/>
      <c r="P142" s="464"/>
      <c r="T142" s="146"/>
      <c r="X142" s="147"/>
      <c r="AA142" s="362"/>
      <c r="AB142" s="365"/>
      <c r="AF142" s="470"/>
      <c r="BG142" s="470"/>
    </row>
    <row r="143" spans="3:59" s="466" customFormat="1" ht="69" customHeight="1" x14ac:dyDescent="0.25">
      <c r="C143" s="464"/>
      <c r="E143" s="511"/>
      <c r="H143" s="258"/>
      <c r="I143" s="202"/>
      <c r="N143" s="464"/>
      <c r="O143" s="464"/>
      <c r="P143" s="464"/>
      <c r="T143" s="146"/>
      <c r="X143" s="147"/>
      <c r="AA143" s="362"/>
      <c r="AB143" s="365"/>
      <c r="AF143" s="470"/>
      <c r="BG143" s="470"/>
    </row>
    <row r="144" spans="3:59" s="466" customFormat="1" ht="69" customHeight="1" x14ac:dyDescent="0.25">
      <c r="C144" s="464"/>
      <c r="E144" s="511"/>
      <c r="H144" s="258"/>
      <c r="I144" s="376"/>
      <c r="N144" s="464"/>
      <c r="O144" s="464"/>
      <c r="P144" s="464"/>
      <c r="T144" s="146"/>
      <c r="X144" s="147"/>
      <c r="AA144" s="362"/>
      <c r="AB144" s="365"/>
      <c r="AF144" s="470"/>
      <c r="BG144" s="470"/>
    </row>
    <row r="145" spans="3:59" s="466" customFormat="1" ht="69" customHeight="1" x14ac:dyDescent="0.25">
      <c r="C145" s="464"/>
      <c r="E145" s="511"/>
      <c r="H145" s="258"/>
      <c r="I145" s="202"/>
      <c r="N145" s="464"/>
      <c r="O145" s="464"/>
      <c r="P145" s="464"/>
      <c r="T145" s="146"/>
      <c r="X145" s="147"/>
      <c r="AA145" s="362"/>
      <c r="AB145" s="365"/>
      <c r="AF145" s="470"/>
      <c r="BG145" s="470"/>
    </row>
    <row r="146" spans="3:59" s="466" customFormat="1" ht="69" customHeight="1" x14ac:dyDescent="0.25">
      <c r="C146" s="464"/>
      <c r="E146" s="511"/>
      <c r="H146" s="258"/>
      <c r="I146" s="202"/>
      <c r="N146" s="464"/>
      <c r="O146" s="464"/>
      <c r="P146" s="464"/>
      <c r="T146" s="146"/>
      <c r="X146" s="147"/>
      <c r="AA146" s="362"/>
      <c r="AB146" s="365"/>
      <c r="AF146" s="470"/>
      <c r="BG146" s="470"/>
    </row>
    <row r="147" spans="3:59" s="466" customFormat="1" ht="69" customHeight="1" x14ac:dyDescent="0.25">
      <c r="C147" s="464"/>
      <c r="E147" s="513"/>
      <c r="H147" s="501"/>
      <c r="I147" s="412"/>
      <c r="J147" s="412"/>
      <c r="K147" s="258"/>
      <c r="L147" s="258"/>
      <c r="M147" s="409"/>
      <c r="N147" s="464"/>
      <c r="O147" s="464"/>
      <c r="P147" s="416"/>
      <c r="T147" s="146"/>
      <c r="V147" s="413"/>
      <c r="W147" s="414"/>
      <c r="X147" s="147"/>
      <c r="Y147" s="361"/>
      <c r="AA147" s="362"/>
      <c r="AB147" s="365"/>
      <c r="AF147" s="470"/>
      <c r="BG147" s="470"/>
    </row>
    <row r="148" spans="3:59" s="466" customFormat="1" ht="69" customHeight="1" x14ac:dyDescent="0.25">
      <c r="C148" s="464"/>
      <c r="E148" s="513"/>
      <c r="G148" s="636"/>
      <c r="H148" s="501"/>
      <c r="I148" s="412"/>
      <c r="J148" s="467"/>
      <c r="K148" s="258"/>
      <c r="L148" s="409"/>
      <c r="M148" s="409"/>
      <c r="N148" s="464"/>
      <c r="O148" s="464"/>
      <c r="P148" s="416"/>
      <c r="T148" s="146"/>
      <c r="W148" s="414"/>
      <c r="X148" s="147"/>
      <c r="Y148" s="361"/>
      <c r="AA148" s="362"/>
      <c r="AB148" s="365"/>
      <c r="AF148" s="470"/>
      <c r="BG148" s="470"/>
    </row>
    <row r="149" spans="3:59" s="466" customFormat="1" ht="69" customHeight="1" x14ac:dyDescent="0.25">
      <c r="C149" s="464"/>
      <c r="E149" s="513"/>
      <c r="G149" s="636"/>
      <c r="H149" s="501"/>
      <c r="I149" s="258"/>
      <c r="J149" s="467"/>
      <c r="K149" s="258"/>
      <c r="L149" s="258"/>
      <c r="M149" s="409"/>
      <c r="N149" s="464"/>
      <c r="O149" s="464"/>
      <c r="P149" s="416"/>
      <c r="T149" s="146"/>
      <c r="W149" s="414"/>
      <c r="X149" s="147"/>
      <c r="Y149" s="361"/>
      <c r="AA149" s="362"/>
      <c r="AB149" s="365"/>
      <c r="AF149" s="470"/>
      <c r="BG149" s="470"/>
    </row>
    <row r="150" spans="3:59" s="466" customFormat="1" ht="69" customHeight="1" x14ac:dyDescent="0.25">
      <c r="C150" s="464"/>
      <c r="E150" s="513"/>
      <c r="G150" s="636"/>
      <c r="H150" s="501"/>
      <c r="I150" s="258"/>
      <c r="J150" s="467"/>
      <c r="K150" s="258"/>
      <c r="L150" s="258"/>
      <c r="M150" s="409"/>
      <c r="N150" s="464"/>
      <c r="O150" s="464"/>
      <c r="P150" s="416"/>
      <c r="T150" s="146"/>
      <c r="W150" s="414"/>
      <c r="X150" s="147"/>
      <c r="Y150" s="361"/>
      <c r="AA150" s="362"/>
      <c r="AB150" s="365"/>
      <c r="AF150" s="470"/>
      <c r="BG150" s="470"/>
    </row>
    <row r="151" spans="3:59" s="466" customFormat="1" ht="69" customHeight="1" x14ac:dyDescent="0.25">
      <c r="C151" s="464"/>
      <c r="E151" s="513"/>
      <c r="H151" s="501"/>
      <c r="I151" s="412"/>
      <c r="J151" s="258"/>
      <c r="K151" s="258"/>
      <c r="L151" s="258"/>
      <c r="M151" s="409"/>
      <c r="N151" s="464"/>
      <c r="O151" s="464"/>
      <c r="P151" s="416"/>
      <c r="T151" s="146"/>
      <c r="W151" s="414"/>
      <c r="X151" s="147"/>
      <c r="Y151" s="361"/>
      <c r="AA151" s="362"/>
      <c r="AB151" s="365"/>
      <c r="AF151" s="470"/>
      <c r="BG151" s="470"/>
    </row>
    <row r="152" spans="3:59" s="466" customFormat="1" ht="69" customHeight="1" x14ac:dyDescent="0.25">
      <c r="C152" s="464"/>
      <c r="E152" s="513"/>
      <c r="H152" s="501"/>
      <c r="I152" s="258"/>
      <c r="J152" s="258"/>
      <c r="K152" s="258"/>
      <c r="L152" s="258"/>
      <c r="M152" s="409"/>
      <c r="N152" s="464"/>
      <c r="O152" s="464"/>
      <c r="P152" s="416"/>
      <c r="T152" s="146"/>
      <c r="W152" s="414"/>
      <c r="X152" s="147"/>
      <c r="Y152" s="361"/>
      <c r="AA152" s="362"/>
      <c r="AB152" s="365"/>
      <c r="AF152" s="470"/>
      <c r="BG152" s="470"/>
    </row>
    <row r="153" spans="3:59" s="466" customFormat="1" ht="69" customHeight="1" x14ac:dyDescent="0.25">
      <c r="C153" s="464"/>
      <c r="E153" s="513"/>
      <c r="H153" s="501"/>
      <c r="I153" s="415"/>
      <c r="J153" s="415"/>
      <c r="K153" s="415"/>
      <c r="L153" s="415"/>
      <c r="M153" s="416"/>
      <c r="N153" s="464"/>
      <c r="O153" s="464"/>
      <c r="P153" s="416"/>
      <c r="T153" s="146"/>
      <c r="W153" s="414"/>
      <c r="X153" s="147"/>
      <c r="Y153" s="361"/>
      <c r="AA153" s="362"/>
      <c r="AB153" s="365"/>
      <c r="AF153" s="470"/>
      <c r="BG153" s="470"/>
    </row>
    <row r="154" spans="3:59" s="466" customFormat="1" ht="69" customHeight="1" x14ac:dyDescent="0.25">
      <c r="C154" s="464"/>
      <c r="E154" s="513"/>
      <c r="H154" s="501"/>
      <c r="I154" s="416"/>
      <c r="J154" s="416"/>
      <c r="K154" s="416"/>
      <c r="L154" s="416"/>
      <c r="M154" s="416"/>
      <c r="N154" s="464"/>
      <c r="O154" s="464"/>
      <c r="P154" s="416"/>
      <c r="T154" s="146"/>
      <c r="W154" s="417"/>
      <c r="X154" s="147"/>
      <c r="Y154" s="361"/>
      <c r="AA154" s="362"/>
      <c r="AB154" s="365"/>
      <c r="AF154" s="470"/>
      <c r="BG154" s="470"/>
    </row>
    <row r="155" spans="3:59" s="466" customFormat="1" ht="69" customHeight="1" x14ac:dyDescent="0.25">
      <c r="C155" s="464"/>
      <c r="E155" s="508"/>
      <c r="H155" s="258"/>
      <c r="I155" s="385"/>
      <c r="N155" s="464"/>
      <c r="O155" s="464"/>
      <c r="P155" s="464"/>
      <c r="T155" s="146"/>
      <c r="X155" s="147"/>
      <c r="Y155" s="366"/>
      <c r="AA155" s="362"/>
      <c r="AB155" s="365"/>
      <c r="AF155" s="470"/>
      <c r="BG155" s="470"/>
    </row>
    <row r="156" spans="3:59" s="466" customFormat="1" ht="69" customHeight="1" x14ac:dyDescent="0.25">
      <c r="C156" s="464"/>
      <c r="E156" s="508"/>
      <c r="H156" s="258"/>
      <c r="I156" s="385"/>
      <c r="N156" s="464"/>
      <c r="O156" s="464"/>
      <c r="P156" s="464"/>
      <c r="T156" s="146"/>
      <c r="X156" s="147"/>
      <c r="Y156" s="366"/>
      <c r="AA156" s="362"/>
      <c r="AB156" s="365"/>
      <c r="AF156" s="470"/>
      <c r="BG156" s="470"/>
    </row>
    <row r="157" spans="3:59" s="466" customFormat="1" ht="69" customHeight="1" x14ac:dyDescent="0.25">
      <c r="C157" s="464"/>
      <c r="E157" s="508"/>
      <c r="H157" s="258"/>
      <c r="I157" s="385"/>
      <c r="N157" s="464"/>
      <c r="O157" s="464"/>
      <c r="P157" s="464"/>
      <c r="T157" s="146"/>
      <c r="X157" s="147"/>
      <c r="Y157" s="366"/>
      <c r="AA157" s="362"/>
      <c r="AB157" s="365"/>
      <c r="AF157" s="470"/>
      <c r="BG157" s="470"/>
    </row>
    <row r="158" spans="3:59" s="466" customFormat="1" ht="69" customHeight="1" x14ac:dyDescent="0.25">
      <c r="C158" s="464"/>
      <c r="E158" s="508"/>
      <c r="H158" s="258"/>
      <c r="I158" s="385"/>
      <c r="N158" s="464"/>
      <c r="O158" s="464"/>
      <c r="P158" s="464"/>
      <c r="T158" s="146"/>
      <c r="X158" s="147"/>
      <c r="Y158" s="366"/>
      <c r="AA158" s="362"/>
      <c r="AB158" s="365"/>
      <c r="AF158" s="470"/>
      <c r="BG158" s="470"/>
    </row>
    <row r="159" spans="3:59" s="466" customFormat="1" ht="69" customHeight="1" x14ac:dyDescent="0.25">
      <c r="C159" s="464"/>
      <c r="E159" s="508"/>
      <c r="H159" s="258"/>
      <c r="I159" s="385"/>
      <c r="N159" s="464"/>
      <c r="O159" s="464"/>
      <c r="P159" s="464"/>
      <c r="T159" s="146"/>
      <c r="X159" s="147"/>
      <c r="Y159" s="418"/>
      <c r="AA159" s="362"/>
      <c r="AB159" s="365"/>
      <c r="AF159" s="470"/>
      <c r="BG159" s="470"/>
    </row>
    <row r="160" spans="3:59" s="466" customFormat="1" ht="69" customHeight="1" x14ac:dyDescent="0.25">
      <c r="C160" s="464"/>
      <c r="E160" s="508"/>
      <c r="H160" s="258"/>
      <c r="I160" s="385"/>
      <c r="N160" s="464"/>
      <c r="O160" s="464"/>
      <c r="P160" s="464"/>
      <c r="T160" s="146"/>
      <c r="X160" s="147"/>
      <c r="Y160" s="366"/>
      <c r="AA160" s="362"/>
      <c r="AB160" s="365"/>
      <c r="AF160" s="470"/>
      <c r="BG160" s="470"/>
    </row>
    <row r="161" spans="3:59" s="466" customFormat="1" ht="69" customHeight="1" x14ac:dyDescent="0.25">
      <c r="C161" s="464"/>
      <c r="E161" s="508"/>
      <c r="H161" s="258"/>
      <c r="I161" s="385"/>
      <c r="N161" s="464"/>
      <c r="O161" s="464"/>
      <c r="P161" s="464"/>
      <c r="T161" s="146"/>
      <c r="X161" s="147"/>
      <c r="Y161" s="366"/>
      <c r="AA161" s="362"/>
      <c r="AB161" s="365"/>
      <c r="AF161" s="470"/>
      <c r="BG161" s="470"/>
    </row>
    <row r="162" spans="3:59" s="466" customFormat="1" ht="69" customHeight="1" x14ac:dyDescent="0.25">
      <c r="C162" s="464"/>
      <c r="E162" s="508"/>
      <c r="H162" s="258"/>
      <c r="I162" s="385"/>
      <c r="N162" s="464"/>
      <c r="O162" s="464"/>
      <c r="P162" s="464"/>
      <c r="T162" s="146"/>
      <c r="X162" s="147"/>
      <c r="Y162" s="366"/>
      <c r="AA162" s="362"/>
      <c r="AB162" s="365"/>
      <c r="AF162" s="470"/>
      <c r="BG162" s="470"/>
    </row>
    <row r="163" spans="3:59" s="466" customFormat="1" ht="69" customHeight="1" x14ac:dyDescent="0.25">
      <c r="C163" s="464"/>
      <c r="E163" s="508"/>
      <c r="H163" s="258"/>
      <c r="I163" s="366"/>
      <c r="N163" s="464"/>
      <c r="O163" s="464"/>
      <c r="P163" s="464"/>
      <c r="T163" s="146"/>
      <c r="X163" s="147"/>
      <c r="Y163" s="366"/>
      <c r="AA163" s="362"/>
      <c r="AB163" s="365"/>
      <c r="AF163" s="470"/>
      <c r="BG163" s="470"/>
    </row>
    <row r="164" spans="3:59" s="466" customFormat="1" ht="69" customHeight="1" x14ac:dyDescent="0.25">
      <c r="C164" s="464"/>
      <c r="E164" s="508"/>
      <c r="H164" s="258"/>
      <c r="I164" s="366"/>
      <c r="N164" s="464"/>
      <c r="O164" s="464"/>
      <c r="P164" s="464"/>
      <c r="T164" s="146"/>
      <c r="X164" s="147"/>
      <c r="Y164" s="366"/>
      <c r="AA164" s="362"/>
      <c r="AB164" s="365"/>
      <c r="AF164" s="470"/>
      <c r="BG164" s="470"/>
    </row>
    <row r="165" spans="3:59" s="466" customFormat="1" ht="69" customHeight="1" x14ac:dyDescent="0.25">
      <c r="C165" s="464"/>
      <c r="E165" s="508"/>
      <c r="H165" s="258"/>
      <c r="I165" s="385"/>
      <c r="N165" s="464"/>
      <c r="O165" s="464"/>
      <c r="P165" s="464"/>
      <c r="T165" s="146"/>
      <c r="X165" s="147"/>
      <c r="Y165" s="366"/>
      <c r="AA165" s="362"/>
      <c r="AB165" s="365"/>
      <c r="AF165" s="470"/>
      <c r="BG165" s="470"/>
    </row>
    <row r="166" spans="3:59" s="466" customFormat="1" ht="69" customHeight="1" x14ac:dyDescent="0.25">
      <c r="C166" s="464"/>
      <c r="E166" s="508"/>
      <c r="H166" s="258"/>
      <c r="I166" s="385"/>
      <c r="N166" s="464"/>
      <c r="O166" s="464"/>
      <c r="P166" s="464"/>
      <c r="T166" s="146"/>
      <c r="X166" s="147"/>
      <c r="Y166" s="366"/>
      <c r="AA166" s="362"/>
      <c r="AB166" s="365"/>
      <c r="AF166" s="470"/>
      <c r="BG166" s="470"/>
    </row>
    <row r="167" spans="3:59" s="466" customFormat="1" ht="69" customHeight="1" x14ac:dyDescent="0.25">
      <c r="C167" s="464"/>
      <c r="E167" s="508"/>
      <c r="H167" s="258"/>
      <c r="I167" s="385"/>
      <c r="N167" s="464"/>
      <c r="O167" s="464"/>
      <c r="P167" s="464"/>
      <c r="T167" s="146"/>
      <c r="X167" s="147"/>
      <c r="Y167" s="366"/>
      <c r="AA167" s="362"/>
      <c r="AB167" s="365"/>
      <c r="AF167" s="470"/>
      <c r="BG167" s="470"/>
    </row>
    <row r="168" spans="3:59" s="466" customFormat="1" ht="69" customHeight="1" x14ac:dyDescent="0.25">
      <c r="C168" s="464"/>
      <c r="E168" s="508"/>
      <c r="H168" s="258"/>
      <c r="I168" s="366"/>
      <c r="N168" s="464"/>
      <c r="O168" s="464"/>
      <c r="P168" s="464"/>
      <c r="T168" s="146"/>
      <c r="X168" s="147"/>
      <c r="Y168" s="366"/>
      <c r="AA168" s="362"/>
      <c r="AB168" s="365"/>
      <c r="AF168" s="470"/>
      <c r="BG168" s="470"/>
    </row>
    <row r="169" spans="3:59" s="466" customFormat="1" ht="69" customHeight="1" x14ac:dyDescent="0.25">
      <c r="C169" s="464"/>
      <c r="E169" s="508"/>
      <c r="H169" s="258"/>
      <c r="I169" s="366"/>
      <c r="N169" s="464"/>
      <c r="O169" s="464"/>
      <c r="P169" s="464"/>
      <c r="T169" s="146"/>
      <c r="X169" s="147"/>
      <c r="Y169" s="366"/>
      <c r="AA169" s="362"/>
      <c r="AB169" s="365"/>
      <c r="AF169" s="470"/>
      <c r="BG169" s="470"/>
    </row>
    <row r="170" spans="3:59" s="466" customFormat="1" ht="69" customHeight="1" x14ac:dyDescent="0.25">
      <c r="C170" s="464"/>
      <c r="E170" s="508"/>
      <c r="H170" s="258"/>
      <c r="I170" s="366"/>
      <c r="N170" s="464"/>
      <c r="O170" s="464"/>
      <c r="P170" s="464"/>
      <c r="T170" s="146"/>
      <c r="X170" s="147"/>
      <c r="Y170" s="366"/>
      <c r="AA170" s="362"/>
      <c r="AB170" s="365"/>
      <c r="AF170" s="470"/>
      <c r="BG170" s="470"/>
    </row>
    <row r="171" spans="3:59" s="466" customFormat="1" ht="69" customHeight="1" x14ac:dyDescent="0.25">
      <c r="C171" s="464"/>
      <c r="E171" s="508"/>
      <c r="H171" s="258"/>
      <c r="I171" s="366"/>
      <c r="N171" s="464"/>
      <c r="O171" s="464"/>
      <c r="P171" s="464"/>
      <c r="T171" s="146"/>
      <c r="X171" s="147"/>
      <c r="Y171" s="407"/>
      <c r="AA171" s="362"/>
      <c r="AB171" s="365"/>
      <c r="AF171" s="470"/>
      <c r="BG171" s="470"/>
    </row>
    <row r="172" spans="3:59" s="466" customFormat="1" ht="69" customHeight="1" x14ac:dyDescent="0.25">
      <c r="C172" s="464"/>
      <c r="E172" s="508"/>
      <c r="H172" s="258"/>
      <c r="I172" s="366"/>
      <c r="N172" s="464"/>
      <c r="O172" s="464"/>
      <c r="P172" s="464"/>
      <c r="T172" s="146"/>
      <c r="X172" s="147"/>
      <c r="Y172" s="366"/>
      <c r="AA172" s="362"/>
      <c r="AB172" s="365"/>
      <c r="AF172" s="470"/>
      <c r="BG172" s="470"/>
    </row>
    <row r="173" spans="3:59" s="466" customFormat="1" ht="69" customHeight="1" x14ac:dyDescent="0.25">
      <c r="C173" s="464"/>
      <c r="E173" s="508"/>
      <c r="H173" s="258"/>
      <c r="I173" s="366"/>
      <c r="N173" s="464"/>
      <c r="O173" s="464"/>
      <c r="P173" s="464"/>
      <c r="T173" s="146"/>
      <c r="X173" s="147"/>
      <c r="Y173" s="366"/>
      <c r="AA173" s="362"/>
      <c r="AB173" s="365"/>
      <c r="AF173" s="470"/>
      <c r="BG173" s="470"/>
    </row>
    <row r="174" spans="3:59" s="466" customFormat="1" ht="69" customHeight="1" x14ac:dyDescent="0.25">
      <c r="C174" s="464"/>
      <c r="E174" s="508"/>
      <c r="H174" s="258"/>
      <c r="I174" s="366"/>
      <c r="N174" s="464"/>
      <c r="O174" s="464"/>
      <c r="P174" s="464"/>
      <c r="T174" s="146"/>
      <c r="X174" s="147"/>
      <c r="Y174" s="366"/>
      <c r="AA174" s="362"/>
      <c r="AB174" s="365"/>
      <c r="AF174" s="470"/>
      <c r="BG174" s="470"/>
    </row>
    <row r="175" spans="3:59" s="466" customFormat="1" ht="69" customHeight="1" x14ac:dyDescent="0.25">
      <c r="C175" s="464"/>
      <c r="E175" s="508"/>
      <c r="H175" s="258"/>
      <c r="I175" s="385"/>
      <c r="N175" s="464"/>
      <c r="O175" s="464"/>
      <c r="P175" s="464"/>
      <c r="T175" s="146"/>
      <c r="X175" s="147"/>
      <c r="Y175" s="361"/>
      <c r="AA175" s="362"/>
      <c r="AB175" s="365"/>
      <c r="AF175" s="470"/>
      <c r="BG175" s="470"/>
    </row>
    <row r="176" spans="3:59" s="466" customFormat="1" ht="69" customHeight="1" x14ac:dyDescent="0.25">
      <c r="C176" s="464"/>
      <c r="E176" s="508"/>
      <c r="H176" s="258"/>
      <c r="I176" s="419"/>
      <c r="N176" s="464"/>
      <c r="O176" s="464"/>
      <c r="P176" s="464"/>
      <c r="T176" s="146"/>
      <c r="X176" s="147"/>
      <c r="Y176" s="406"/>
      <c r="AA176" s="362"/>
      <c r="AB176" s="365"/>
      <c r="AF176" s="470"/>
      <c r="BG176" s="470"/>
    </row>
    <row r="177" spans="3:59" s="466" customFormat="1" ht="69" customHeight="1" x14ac:dyDescent="0.25">
      <c r="C177" s="464"/>
      <c r="E177" s="508"/>
      <c r="H177" s="258"/>
      <c r="I177" s="419"/>
      <c r="N177" s="464"/>
      <c r="O177" s="464"/>
      <c r="P177" s="464"/>
      <c r="T177" s="146"/>
      <c r="X177" s="147"/>
      <c r="Y177" s="361"/>
      <c r="AA177" s="362"/>
      <c r="AB177" s="365"/>
      <c r="AF177" s="470"/>
      <c r="BG177" s="470"/>
    </row>
    <row r="178" spans="3:59" s="466" customFormat="1" ht="69" customHeight="1" x14ac:dyDescent="0.25">
      <c r="C178" s="464"/>
      <c r="E178" s="508"/>
      <c r="H178" s="258"/>
      <c r="I178" s="419"/>
      <c r="N178" s="464"/>
      <c r="O178" s="464"/>
      <c r="P178" s="464"/>
      <c r="T178" s="146"/>
      <c r="X178" s="147"/>
      <c r="Y178" s="361"/>
      <c r="AA178" s="362"/>
      <c r="AB178" s="365"/>
      <c r="AF178" s="470"/>
      <c r="BG178" s="470"/>
    </row>
    <row r="179" spans="3:59" s="466" customFormat="1" ht="69" customHeight="1" x14ac:dyDescent="0.25">
      <c r="C179" s="464"/>
      <c r="E179" s="508"/>
      <c r="H179" s="258"/>
      <c r="I179" s="385"/>
      <c r="N179" s="464"/>
      <c r="O179" s="464"/>
      <c r="P179" s="464"/>
      <c r="T179" s="146"/>
      <c r="X179" s="147"/>
      <c r="Y179" s="361"/>
      <c r="AA179" s="362"/>
      <c r="AB179" s="365"/>
      <c r="AF179" s="470"/>
      <c r="BG179" s="470"/>
    </row>
    <row r="180" spans="3:59" s="466" customFormat="1" ht="69" customHeight="1" x14ac:dyDescent="0.25">
      <c r="C180" s="464"/>
      <c r="E180" s="508"/>
      <c r="H180" s="258"/>
      <c r="I180" s="385"/>
      <c r="N180" s="464"/>
      <c r="O180" s="464"/>
      <c r="P180" s="464"/>
      <c r="T180" s="146"/>
      <c r="X180" s="147"/>
      <c r="Y180" s="361"/>
      <c r="AA180" s="362"/>
      <c r="AB180" s="365"/>
      <c r="AF180" s="470"/>
      <c r="BG180" s="470"/>
    </row>
    <row r="181" spans="3:59" s="466" customFormat="1" ht="69" customHeight="1" x14ac:dyDescent="0.25">
      <c r="C181" s="464"/>
      <c r="E181" s="508"/>
      <c r="H181" s="258"/>
      <c r="I181" s="385"/>
      <c r="N181" s="464"/>
      <c r="O181" s="464"/>
      <c r="P181" s="464"/>
      <c r="T181" s="146"/>
      <c r="X181" s="147"/>
      <c r="Y181" s="361"/>
      <c r="AA181" s="362"/>
      <c r="AB181" s="365"/>
      <c r="AF181" s="470"/>
      <c r="BG181" s="470"/>
    </row>
    <row r="182" spans="3:59" s="466" customFormat="1" ht="69" customHeight="1" x14ac:dyDescent="0.25">
      <c r="C182" s="464"/>
      <c r="E182" s="508"/>
      <c r="H182" s="258"/>
      <c r="I182" s="376"/>
      <c r="N182" s="464"/>
      <c r="O182" s="464"/>
      <c r="P182" s="464"/>
      <c r="T182" s="146"/>
      <c r="X182" s="147"/>
      <c r="Y182" s="361"/>
      <c r="AA182" s="362"/>
      <c r="AB182" s="365"/>
      <c r="AF182" s="470"/>
      <c r="BG182" s="470"/>
    </row>
    <row r="183" spans="3:59" s="466" customFormat="1" ht="69" customHeight="1" x14ac:dyDescent="0.25">
      <c r="C183" s="464"/>
      <c r="E183" s="508"/>
      <c r="H183" s="258"/>
      <c r="I183" s="385"/>
      <c r="N183" s="464"/>
      <c r="O183" s="464"/>
      <c r="P183" s="464"/>
      <c r="T183" s="146"/>
      <c r="X183" s="147"/>
      <c r="Y183" s="361"/>
      <c r="AA183" s="362"/>
      <c r="AB183" s="365"/>
      <c r="AF183" s="470"/>
      <c r="BG183" s="470"/>
    </row>
    <row r="184" spans="3:59" s="466" customFormat="1" ht="69" customHeight="1" x14ac:dyDescent="0.25">
      <c r="C184" s="464"/>
      <c r="E184" s="508"/>
      <c r="H184" s="258"/>
      <c r="I184" s="385"/>
      <c r="N184" s="464"/>
      <c r="O184" s="464"/>
      <c r="P184" s="464"/>
      <c r="T184" s="146"/>
      <c r="X184" s="147"/>
      <c r="Y184" s="361"/>
      <c r="AA184" s="362"/>
      <c r="AB184" s="365"/>
      <c r="AF184" s="470"/>
      <c r="BG184" s="470"/>
    </row>
    <row r="185" spans="3:59" s="466" customFormat="1" ht="69" customHeight="1" x14ac:dyDescent="0.25">
      <c r="C185" s="464"/>
      <c r="E185" s="508"/>
      <c r="H185" s="258"/>
      <c r="I185" s="385"/>
      <c r="N185" s="464"/>
      <c r="O185" s="464"/>
      <c r="P185" s="464"/>
      <c r="T185" s="146"/>
      <c r="X185" s="147"/>
      <c r="Y185" s="361"/>
      <c r="AA185" s="362"/>
      <c r="AB185" s="365"/>
      <c r="AF185" s="470"/>
      <c r="BG185" s="470"/>
    </row>
    <row r="186" spans="3:59" s="466" customFormat="1" ht="69" customHeight="1" x14ac:dyDescent="0.25">
      <c r="C186" s="464"/>
      <c r="E186" s="508"/>
      <c r="H186" s="258"/>
      <c r="I186" s="376"/>
      <c r="N186" s="464"/>
      <c r="O186" s="464"/>
      <c r="P186" s="464"/>
      <c r="T186" s="146"/>
      <c r="X186" s="147"/>
      <c r="Y186" s="379"/>
      <c r="AA186" s="362"/>
      <c r="AB186" s="365"/>
      <c r="AF186" s="470"/>
      <c r="BG186" s="470"/>
    </row>
    <row r="187" spans="3:59" s="466" customFormat="1" ht="69" customHeight="1" x14ac:dyDescent="0.25">
      <c r="C187" s="464"/>
      <c r="E187" s="508"/>
      <c r="H187" s="258"/>
      <c r="I187" s="385"/>
      <c r="N187" s="464"/>
      <c r="O187" s="464"/>
      <c r="P187" s="464"/>
      <c r="T187" s="146"/>
      <c r="X187" s="147"/>
      <c r="Y187" s="406"/>
      <c r="AA187" s="362"/>
      <c r="AB187" s="365"/>
      <c r="AF187" s="470"/>
      <c r="BG187" s="470"/>
    </row>
    <row r="188" spans="3:59" s="466" customFormat="1" ht="69" customHeight="1" x14ac:dyDescent="0.25">
      <c r="C188" s="464"/>
      <c r="E188" s="508"/>
      <c r="H188" s="258"/>
      <c r="I188" s="385"/>
      <c r="N188" s="464"/>
      <c r="O188" s="464"/>
      <c r="P188" s="464"/>
      <c r="T188" s="146"/>
      <c r="X188" s="147"/>
      <c r="Y188" s="379"/>
      <c r="AA188" s="362"/>
      <c r="AB188" s="365"/>
      <c r="AF188" s="470"/>
      <c r="BG188" s="470"/>
    </row>
    <row r="189" spans="3:59" s="466" customFormat="1" ht="69" customHeight="1" x14ac:dyDescent="0.25">
      <c r="C189" s="464"/>
      <c r="E189" s="508"/>
      <c r="H189" s="258"/>
      <c r="I189" s="385"/>
      <c r="N189" s="464"/>
      <c r="O189" s="464"/>
      <c r="P189" s="464"/>
      <c r="T189" s="146"/>
      <c r="X189" s="147"/>
      <c r="Y189" s="361"/>
      <c r="AA189" s="362"/>
      <c r="AB189" s="365"/>
      <c r="AF189" s="470"/>
      <c r="BG189" s="470"/>
    </row>
    <row r="190" spans="3:59" s="466" customFormat="1" ht="69" customHeight="1" x14ac:dyDescent="0.25">
      <c r="C190" s="464"/>
      <c r="E190" s="508"/>
      <c r="H190" s="258"/>
      <c r="I190" s="385"/>
      <c r="N190" s="464"/>
      <c r="O190" s="464"/>
      <c r="P190" s="464"/>
      <c r="T190" s="146"/>
      <c r="X190" s="147"/>
      <c r="Y190" s="361"/>
      <c r="AA190" s="362"/>
      <c r="AB190" s="365"/>
      <c r="AF190" s="470"/>
      <c r="BG190" s="470"/>
    </row>
    <row r="191" spans="3:59" s="466" customFormat="1" ht="69" customHeight="1" x14ac:dyDescent="0.25">
      <c r="C191" s="464"/>
      <c r="E191" s="508"/>
      <c r="H191" s="507"/>
      <c r="I191" s="385"/>
      <c r="N191" s="464"/>
      <c r="O191" s="464"/>
      <c r="P191" s="464"/>
      <c r="T191" s="146"/>
      <c r="X191" s="147"/>
      <c r="Y191" s="361"/>
      <c r="AA191" s="362"/>
      <c r="AB191" s="365"/>
      <c r="AF191" s="470"/>
      <c r="BG191" s="470"/>
    </row>
  </sheetData>
  <autoFilter ref="A3:CX191" xr:uid="{00000000-0009-0000-0000-000003000000}"/>
  <mergeCells count="72">
    <mergeCell ref="X1:AF1"/>
    <mergeCell ref="AY1:BF1"/>
    <mergeCell ref="Q2:Q3"/>
    <mergeCell ref="BG1:BK1"/>
    <mergeCell ref="A2:A3"/>
    <mergeCell ref="B2:B3"/>
    <mergeCell ref="C2:C3"/>
    <mergeCell ref="D2:D3"/>
    <mergeCell ref="E2:E3"/>
    <mergeCell ref="F2:F3"/>
    <mergeCell ref="G2:G3"/>
    <mergeCell ref="H2:H3"/>
    <mergeCell ref="I2:I3"/>
    <mergeCell ref="A1:I1"/>
    <mergeCell ref="J1:W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D2:BD3"/>
    <mergeCell ref="AR2:AR3"/>
    <mergeCell ref="AS2:AS3"/>
    <mergeCell ref="AT2:AT3"/>
    <mergeCell ref="AU2:AU3"/>
    <mergeCell ref="AV2:AV3"/>
    <mergeCell ref="AW2:AW3"/>
    <mergeCell ref="AY2:AY3"/>
    <mergeCell ref="AZ2:AZ3"/>
    <mergeCell ref="BA2:BA3"/>
    <mergeCell ref="BB2:BB3"/>
    <mergeCell ref="BC2:BC3"/>
    <mergeCell ref="BK2:BK4"/>
    <mergeCell ref="BE2:BE3"/>
    <mergeCell ref="BF2:BF3"/>
    <mergeCell ref="BG2:BG3"/>
    <mergeCell ref="BH2:BH3"/>
    <mergeCell ref="BI2:BI3"/>
    <mergeCell ref="BJ2:BJ3"/>
    <mergeCell ref="G148:G150"/>
    <mergeCell ref="E5:E10"/>
    <mergeCell ref="E11:E25"/>
    <mergeCell ref="E26:E28"/>
    <mergeCell ref="G116:G118"/>
    <mergeCell ref="G119:G123"/>
    <mergeCell ref="E29:E31"/>
  </mergeCells>
  <conditionalFormatting sqref="AC32:AC191">
    <cfRule type="containsText" dxfId="430" priority="84" stopIfTrue="1" operator="containsText" text="EN TERMINO">
      <formula>NOT(ISERROR(SEARCH("EN TERMINO",AC32)))</formula>
    </cfRule>
    <cfRule type="containsText" priority="85" operator="containsText" text="AMARILLO">
      <formula>NOT(ISERROR(SEARCH("AMARILLO",AC32)))</formula>
    </cfRule>
    <cfRule type="containsText" dxfId="429" priority="86" stopIfTrue="1" operator="containsText" text="ALERTA">
      <formula>NOT(ISERROR(SEARCH("ALERTA",AC32)))</formula>
    </cfRule>
    <cfRule type="containsText" dxfId="428" priority="87" stopIfTrue="1" operator="containsText" text="OK">
      <formula>NOT(ISERROR(SEARCH("OK",AC32)))</formula>
    </cfRule>
  </conditionalFormatting>
  <conditionalFormatting sqref="AF60:AF191 AF56:AF58 BG32:BG191 AF59:BF59">
    <cfRule type="containsText" dxfId="427" priority="81" operator="containsText" text="Cumplida">
      <formula>NOT(ISERROR(SEARCH("Cumplida",AF32)))</formula>
    </cfRule>
    <cfRule type="containsText" dxfId="426" priority="82" operator="containsText" text="Pendiente">
      <formula>NOT(ISERROR(SEARCH("Pendiente",AF32)))</formula>
    </cfRule>
    <cfRule type="containsText" dxfId="425" priority="83" operator="containsText" text="Cumplida">
      <formula>NOT(ISERROR(SEARCH("Cumplida",AF32)))</formula>
    </cfRule>
  </conditionalFormatting>
  <conditionalFormatting sqref="AF60:AF191 AF32:AF47 AF49:AF58 BG32:BG191 AF59:BF59">
    <cfRule type="containsText" dxfId="424" priority="80" stopIfTrue="1" operator="containsText" text="CUMPLIDA">
      <formula>NOT(ISERROR(SEARCH("CUMPLIDA",AF32)))</formula>
    </cfRule>
  </conditionalFormatting>
  <conditionalFormatting sqref="AF60:AF191 AF32:AF47 AF49:AF58 BG32:BG191 AF59:BF59">
    <cfRule type="containsText" dxfId="423" priority="75" stopIfTrue="1" operator="containsText" text="INCUMPLIDA">
      <formula>NOT(ISERROR(SEARCH("INCUMPLIDA",AF32)))</formula>
    </cfRule>
  </conditionalFormatting>
  <conditionalFormatting sqref="AF48 AF33:AF36 AF42 AF50">
    <cfRule type="containsText" dxfId="422" priority="74" operator="containsText" text="PENDIENTE">
      <formula>NOT(ISERROR(SEARCH("PENDIENTE",AF33)))</formula>
    </cfRule>
  </conditionalFormatting>
  <conditionalFormatting sqref="AC5:AC28">
    <cfRule type="containsText" dxfId="421" priority="60" stopIfTrue="1" operator="containsText" text="EN TERMINO">
      <formula>NOT(ISERROR(SEARCH("EN TERMINO",AC5)))</formula>
    </cfRule>
    <cfRule type="containsText" priority="61" operator="containsText" text="AMARILLO">
      <formula>NOT(ISERROR(SEARCH("AMARILLO",AC5)))</formula>
    </cfRule>
    <cfRule type="containsText" dxfId="420" priority="62" stopIfTrue="1" operator="containsText" text="ALERTA">
      <formula>NOT(ISERROR(SEARCH("ALERTA",AC5)))</formula>
    </cfRule>
    <cfRule type="containsText" dxfId="419" priority="63" stopIfTrue="1" operator="containsText" text="OK">
      <formula>NOT(ISERROR(SEARCH("OK",AC5)))</formula>
    </cfRule>
  </conditionalFormatting>
  <conditionalFormatting sqref="BG5:BG28">
    <cfRule type="containsText" dxfId="418" priority="57" operator="containsText" text="Cumplida">
      <formula>NOT(ISERROR(SEARCH("Cumplida",BG5)))</formula>
    </cfRule>
    <cfRule type="containsText" dxfId="417" priority="58" operator="containsText" text="Pendiente">
      <formula>NOT(ISERROR(SEARCH("Pendiente",BG5)))</formula>
    </cfRule>
    <cfRule type="containsText" dxfId="416" priority="59" operator="containsText" text="Cumplida">
      <formula>NOT(ISERROR(SEARCH("Cumplida",BG5)))</formula>
    </cfRule>
  </conditionalFormatting>
  <conditionalFormatting sqref="BG5:BG28 AF13:AF28 AF5:AF10">
    <cfRule type="containsText" dxfId="415" priority="56" stopIfTrue="1" operator="containsText" text="CUMPLIDA">
      <formula>NOT(ISERROR(SEARCH("CUMPLIDA",AF5)))</formula>
    </cfRule>
  </conditionalFormatting>
  <conditionalFormatting sqref="BG5:BG28 AF13:AF28 AF5:AF10">
    <cfRule type="containsText" dxfId="414" priority="55" stopIfTrue="1" operator="containsText" text="INCUMPLIDA">
      <formula>NOT(ISERROR(SEARCH("INCUMPLIDA",AF5)))</formula>
    </cfRule>
  </conditionalFormatting>
  <conditionalFormatting sqref="AF11:AF13 AF16:AF19 AF25">
    <cfRule type="containsText" dxfId="413" priority="54" operator="containsText" text="PENDIENTE">
      <formula>NOT(ISERROR(SEARCH("PENDIENTE",AF11)))</formula>
    </cfRule>
  </conditionalFormatting>
  <conditionalFormatting sqref="AC5:AC28">
    <cfRule type="containsText" dxfId="412" priority="50" stopIfTrue="1" operator="containsText" text="EN TERMINO">
      <formula>NOT(ISERROR(SEARCH("EN TERMINO",AC5)))</formula>
    </cfRule>
    <cfRule type="containsText" priority="51" operator="containsText" text="AMARILLO">
      <formula>NOT(ISERROR(SEARCH("AMARILLO",AC5)))</formula>
    </cfRule>
    <cfRule type="containsText" dxfId="411" priority="52" stopIfTrue="1" operator="containsText" text="ALERTA">
      <formula>NOT(ISERROR(SEARCH("ALERTA",AC5)))</formula>
    </cfRule>
    <cfRule type="containsText" dxfId="410" priority="53" stopIfTrue="1" operator="containsText" text="OK">
      <formula>NOT(ISERROR(SEARCH("OK",AC5)))</formula>
    </cfRule>
  </conditionalFormatting>
  <conditionalFormatting sqref="BG5:BG28">
    <cfRule type="containsText" dxfId="409" priority="47" operator="containsText" text="Cumplida">
      <formula>NOT(ISERROR(SEARCH("Cumplida",BG5)))</formula>
    </cfRule>
    <cfRule type="containsText" dxfId="408" priority="48" operator="containsText" text="Pendiente">
      <formula>NOT(ISERROR(SEARCH("Pendiente",BG5)))</formula>
    </cfRule>
    <cfRule type="containsText" dxfId="407" priority="49" operator="containsText" text="Cumplida">
      <formula>NOT(ISERROR(SEARCH("Cumplida",BG5)))</formula>
    </cfRule>
  </conditionalFormatting>
  <conditionalFormatting sqref="BG5:BG28 AF5:AF28">
    <cfRule type="containsText" dxfId="406" priority="46" stopIfTrue="1" operator="containsText" text="CUMPLIDA">
      <formula>NOT(ISERROR(SEARCH("CUMPLIDA",AF5)))</formula>
    </cfRule>
  </conditionalFormatting>
  <conditionalFormatting sqref="BG5:BG28 AF5:AF28">
    <cfRule type="containsText" dxfId="405" priority="45" stopIfTrue="1" operator="containsText" text="INCUMPLIDA">
      <formula>NOT(ISERROR(SEARCH("INCUMPLIDA",AF5)))</formula>
    </cfRule>
  </conditionalFormatting>
  <conditionalFormatting sqref="AF11:AF28">
    <cfRule type="containsText" dxfId="404" priority="44" operator="containsText" text="PENDIENTE">
      <formula>NOT(ISERROR(SEARCH("PENDIENTE",AF11)))</formula>
    </cfRule>
  </conditionalFormatting>
  <conditionalFormatting sqref="AF5:AF28">
    <cfRule type="containsText" dxfId="403" priority="43" stopIfTrue="1" operator="containsText" text="PENDIENTE">
      <formula>NOT(ISERROR(SEARCH("PENDIENTE",AF5)))</formula>
    </cfRule>
  </conditionalFormatting>
  <conditionalFormatting sqref="BI5:BI28">
    <cfRule type="containsText" dxfId="402" priority="30" operator="containsText" text="cerrada">
      <formula>NOT(ISERROR(SEARCH("cerrada",BI5)))</formula>
    </cfRule>
    <cfRule type="containsText" dxfId="401" priority="31" operator="containsText" text="cerrado">
      <formula>NOT(ISERROR(SEARCH("cerrado",BI5)))</formula>
    </cfRule>
    <cfRule type="containsText" dxfId="400" priority="32" operator="containsText" text="Abierto">
      <formula>NOT(ISERROR(SEARCH("Abierto",BI5)))</formula>
    </cfRule>
  </conditionalFormatting>
  <conditionalFormatting sqref="BI5:BI28">
    <cfRule type="containsText" dxfId="399" priority="27" operator="containsText" text="cerrada">
      <formula>NOT(ISERROR(SEARCH("cerrada",BI5)))</formula>
    </cfRule>
    <cfRule type="containsText" dxfId="398" priority="28" operator="containsText" text="cerrado">
      <formula>NOT(ISERROR(SEARCH("cerrado",BI5)))</formula>
    </cfRule>
    <cfRule type="containsText" dxfId="397" priority="29" operator="containsText" text="Abierto">
      <formula>NOT(ISERROR(SEARCH("Abierto",BI5)))</formula>
    </cfRule>
  </conditionalFormatting>
  <conditionalFormatting sqref="AC29:AC31">
    <cfRule type="containsText" dxfId="396" priority="23" stopIfTrue="1" operator="containsText" text="EN TERMINO">
      <formula>NOT(ISERROR(SEARCH("EN TERMINO",AC29)))</formula>
    </cfRule>
    <cfRule type="containsText" priority="24" operator="containsText" text="AMARILLO">
      <formula>NOT(ISERROR(SEARCH("AMARILLO",AC29)))</formula>
    </cfRule>
    <cfRule type="containsText" dxfId="395" priority="25" stopIfTrue="1" operator="containsText" text="ALERTA">
      <formula>NOT(ISERROR(SEARCH("ALERTA",AC29)))</formula>
    </cfRule>
    <cfRule type="containsText" dxfId="394" priority="26" stopIfTrue="1" operator="containsText" text="OK">
      <formula>NOT(ISERROR(SEARCH("OK",AC29)))</formula>
    </cfRule>
  </conditionalFormatting>
  <conditionalFormatting sqref="BG29:BG31">
    <cfRule type="containsText" dxfId="393" priority="20" operator="containsText" text="Cumplida">
      <formula>NOT(ISERROR(SEARCH("Cumplida",BG29)))</formula>
    </cfRule>
    <cfRule type="containsText" dxfId="392" priority="21" operator="containsText" text="Pendiente">
      <formula>NOT(ISERROR(SEARCH("Pendiente",BG29)))</formula>
    </cfRule>
    <cfRule type="containsText" dxfId="391" priority="22" operator="containsText" text="Cumplida">
      <formula>NOT(ISERROR(SEARCH("Cumplida",BG29)))</formula>
    </cfRule>
  </conditionalFormatting>
  <conditionalFormatting sqref="BG29:BG31 AF29:AF31">
    <cfRule type="containsText" dxfId="390" priority="19" stopIfTrue="1" operator="containsText" text="CUMPLIDA">
      <formula>NOT(ISERROR(SEARCH("CUMPLIDA",AF29)))</formula>
    </cfRule>
  </conditionalFormatting>
  <conditionalFormatting sqref="BG29:BG31 AF29:AF31">
    <cfRule type="containsText" dxfId="389" priority="18" stopIfTrue="1" operator="containsText" text="INCUMPLIDA">
      <formula>NOT(ISERROR(SEARCH("INCUMPLIDA",AF29)))</formula>
    </cfRule>
  </conditionalFormatting>
  <conditionalFormatting sqref="AC29:AC31">
    <cfRule type="containsText" dxfId="388" priority="14" stopIfTrue="1" operator="containsText" text="EN TERMINO">
      <formula>NOT(ISERROR(SEARCH("EN TERMINO",AC29)))</formula>
    </cfRule>
    <cfRule type="containsText" priority="15" operator="containsText" text="AMARILLO">
      <formula>NOT(ISERROR(SEARCH("AMARILLO",AC29)))</formula>
    </cfRule>
    <cfRule type="containsText" dxfId="387" priority="16" stopIfTrue="1" operator="containsText" text="ALERTA">
      <formula>NOT(ISERROR(SEARCH("ALERTA",AC29)))</formula>
    </cfRule>
    <cfRule type="containsText" dxfId="386" priority="17" stopIfTrue="1" operator="containsText" text="OK">
      <formula>NOT(ISERROR(SEARCH("OK",AC29)))</formula>
    </cfRule>
  </conditionalFormatting>
  <conditionalFormatting sqref="BG29:BG31">
    <cfRule type="containsText" dxfId="385" priority="11" operator="containsText" text="Cumplida">
      <formula>NOT(ISERROR(SEARCH("Cumplida",BG29)))</formula>
    </cfRule>
    <cfRule type="containsText" dxfId="384" priority="12" operator="containsText" text="Pendiente">
      <formula>NOT(ISERROR(SEARCH("Pendiente",BG29)))</formula>
    </cfRule>
    <cfRule type="containsText" dxfId="383" priority="13" operator="containsText" text="Cumplida">
      <formula>NOT(ISERROR(SEARCH("Cumplida",BG29)))</formula>
    </cfRule>
  </conditionalFormatting>
  <conditionalFormatting sqref="BG29:BG31 AF29:AF31">
    <cfRule type="containsText" dxfId="382" priority="10" stopIfTrue="1" operator="containsText" text="CUMPLIDA">
      <formula>NOT(ISERROR(SEARCH("CUMPLIDA",AF29)))</formula>
    </cfRule>
  </conditionalFormatting>
  <conditionalFormatting sqref="BG29:BG31 AF29:AF31">
    <cfRule type="containsText" dxfId="381" priority="9" stopIfTrue="1" operator="containsText" text="INCUMPLIDA">
      <formula>NOT(ISERROR(SEARCH("INCUMPLIDA",AF29)))</formula>
    </cfRule>
  </conditionalFormatting>
  <conditionalFormatting sqref="AF29:AF31">
    <cfRule type="containsText" dxfId="380" priority="8" operator="containsText" text="PENDIENTE">
      <formula>NOT(ISERROR(SEARCH("PENDIENTE",AF29)))</formula>
    </cfRule>
  </conditionalFormatting>
  <conditionalFormatting sqref="AF29:AF31">
    <cfRule type="containsText" dxfId="379" priority="7" stopIfTrue="1" operator="containsText" text="PENDIENTE">
      <formula>NOT(ISERROR(SEARCH("PENDIENTE",AF29)))</formula>
    </cfRule>
  </conditionalFormatting>
  <conditionalFormatting sqref="BI29:BI31">
    <cfRule type="containsText" dxfId="378" priority="4" operator="containsText" text="cerrada">
      <formula>NOT(ISERROR(SEARCH("cerrada",BI29)))</formula>
    </cfRule>
    <cfRule type="containsText" dxfId="377" priority="5" operator="containsText" text="cerrado">
      <formula>NOT(ISERROR(SEARCH("cerrado",BI29)))</formula>
    </cfRule>
    <cfRule type="containsText" dxfId="376" priority="6" operator="containsText" text="Abierto">
      <formula>NOT(ISERROR(SEARCH("Abierto",BI29)))</formula>
    </cfRule>
  </conditionalFormatting>
  <conditionalFormatting sqref="BI29:BI31">
    <cfRule type="containsText" dxfId="375" priority="1" operator="containsText" text="cerrada">
      <formula>NOT(ISERROR(SEARCH("cerrada",BI29)))</formula>
    </cfRule>
    <cfRule type="containsText" dxfId="374" priority="2" operator="containsText" text="cerrado">
      <formula>NOT(ISERROR(SEARCH("cerrado",BI29)))</formula>
    </cfRule>
    <cfRule type="containsText" dxfId="373" priority="3" operator="containsText" text="Abierto">
      <formula>NOT(ISERROR(SEARCH("Abierto",BI29)))</formula>
    </cfRule>
  </conditionalFormatting>
  <dataValidations count="12">
    <dataValidation type="list" allowBlank="1" showInputMessage="1" showErrorMessage="1" sqref="H49:H53 H147:H154 P95:P96 H108:H126 P100:P112 P88 P53:P72 P127:P146 P155:P191 P75:P84 H68:H75 H80:H99 P5:P51" xr:uid="{00000000-0002-0000-03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11:AD19 AD25 AD32:AD36" xr:uid="{00000000-0002-0000-0300-000001000000}">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5:I25 I32:I42" xr:uid="{00000000-0002-0000-0300-000002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K25 J34 S54:S59 K46 S46 U71 L61 L59 K71 K61:K63 K42 K35:K36 K54:K59 K18:K19 S25 S18:S19 S12 J17 S5:S8 K5:K13" xr:uid="{00000000-0002-0000-0300-000003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xr:uid="{00000000-0002-0000-0300-000004000000}">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18:J25 J5:J16 J32:J33" xr:uid="{00000000-0002-0000-0300-000005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S32:S34 S37:S41 K14:K17 K37:K41 L63 L56 L59 L5:L10 S20:S24 S13:S17 S9:S11 K20:K24 K32:K34" xr:uid="{00000000-0002-0000-0300-000006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5:M25 M32:M42" xr:uid="{00000000-0002-0000-0300-000007000000}">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5:W25 W32:W42" xr:uid="{00000000-0002-0000-0300-000008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5:V25 V32:V42" xr:uid="{00000000-0002-0000-0300-000009000000}">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11:L25 L32:L42" xr:uid="{00000000-0002-0000-0300-00000A000000}">
      <formula1>0</formula1>
      <formula2>390</formula2>
    </dataValidation>
    <dataValidation type="list" allowBlank="1" showInputMessage="1" showErrorMessage="1" sqref="N5:N191" xr:uid="{00000000-0002-0000-0300-00000B000000}">
      <formula1>"Correctiva, Preventiva, Acción de mejora"</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K191"/>
  <sheetViews>
    <sheetView zoomScale="64" zoomScaleNormal="64" workbookViewId="0">
      <pane xSplit="11" ySplit="4" topLeftCell="L5" activePane="bottomRight" state="frozen"/>
      <selection pane="topRight" activeCell="L1" sqref="L1"/>
      <selection pane="bottomLeft" activeCell="A5" sqref="A5"/>
      <selection pane="bottomRight" activeCell="BJ4" sqref="BJ4"/>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58" width="11.42578125" style="1" hidden="1" customWidth="1" outlineLevel="1"/>
    <col min="59" max="59" width="0" style="1" hidden="1" customWidth="1" outlineLevel="1"/>
    <col min="60" max="60" width="11.42578125" style="1" collapsed="1"/>
    <col min="61" max="16384" width="11.42578125" style="1"/>
  </cols>
  <sheetData>
    <row r="1" spans="1:63" ht="15" customHeight="1" x14ac:dyDescent="0.25">
      <c r="A1" s="587" t="s">
        <v>0</v>
      </c>
      <c r="B1" s="587"/>
      <c r="C1" s="587"/>
      <c r="D1" s="587"/>
      <c r="E1" s="587"/>
      <c r="F1" s="587"/>
      <c r="G1" s="587"/>
      <c r="H1" s="587"/>
      <c r="I1" s="587"/>
      <c r="J1" s="584" t="s">
        <v>1</v>
      </c>
      <c r="K1" s="584"/>
      <c r="L1" s="584"/>
      <c r="M1" s="584"/>
      <c r="N1" s="584"/>
      <c r="O1" s="584"/>
      <c r="P1" s="584"/>
      <c r="Q1" s="584"/>
      <c r="R1" s="584"/>
      <c r="S1" s="584"/>
      <c r="T1" s="584"/>
      <c r="U1" s="584"/>
      <c r="V1" s="584"/>
      <c r="W1" s="584"/>
      <c r="X1" s="585" t="s">
        <v>876</v>
      </c>
      <c r="Y1" s="585"/>
      <c r="Z1" s="585"/>
      <c r="AA1" s="585"/>
      <c r="AB1" s="585"/>
      <c r="AC1" s="585"/>
      <c r="AD1" s="585"/>
      <c r="AE1" s="585"/>
      <c r="AF1" s="585"/>
      <c r="AG1" s="590" t="s">
        <v>716</v>
      </c>
      <c r="AH1" s="590"/>
      <c r="AI1" s="590"/>
      <c r="AJ1" s="590"/>
      <c r="AK1" s="590"/>
      <c r="AL1" s="590"/>
      <c r="AM1" s="590"/>
      <c r="AN1" s="590"/>
      <c r="AO1" s="456"/>
      <c r="AP1" s="594" t="s">
        <v>717</v>
      </c>
      <c r="AQ1" s="594"/>
      <c r="AR1" s="594"/>
      <c r="AS1" s="594"/>
      <c r="AT1" s="594"/>
      <c r="AU1" s="594"/>
      <c r="AV1" s="594"/>
      <c r="AW1" s="594"/>
      <c r="AX1" s="461"/>
      <c r="AY1" s="608" t="s">
        <v>718</v>
      </c>
      <c r="AZ1" s="608"/>
      <c r="BA1" s="608"/>
      <c r="BB1" s="608"/>
      <c r="BC1" s="608"/>
      <c r="BD1" s="608"/>
      <c r="BE1" s="608"/>
      <c r="BF1" s="608"/>
      <c r="BG1" s="641" t="s">
        <v>2</v>
      </c>
      <c r="BH1" s="641"/>
      <c r="BI1" s="641"/>
      <c r="BJ1" s="641"/>
      <c r="BK1" s="641"/>
    </row>
    <row r="2" spans="1:63" ht="15" customHeight="1" x14ac:dyDescent="0.25">
      <c r="A2" s="586" t="s">
        <v>3</v>
      </c>
      <c r="B2" s="586" t="s">
        <v>4</v>
      </c>
      <c r="C2" s="586" t="s">
        <v>5</v>
      </c>
      <c r="D2" s="586" t="s">
        <v>6</v>
      </c>
      <c r="E2" s="586" t="s">
        <v>7</v>
      </c>
      <c r="F2" s="586" t="s">
        <v>8</v>
      </c>
      <c r="G2" s="586" t="s">
        <v>9</v>
      </c>
      <c r="H2" s="586" t="s">
        <v>10</v>
      </c>
      <c r="I2" s="586" t="s">
        <v>11</v>
      </c>
      <c r="J2" s="589" t="s">
        <v>12</v>
      </c>
      <c r="K2" s="584" t="s">
        <v>13</v>
      </c>
      <c r="L2" s="584"/>
      <c r="M2" s="584"/>
      <c r="N2" s="589" t="s">
        <v>14</v>
      </c>
      <c r="O2" s="589" t="s">
        <v>15</v>
      </c>
      <c r="P2" s="589" t="s">
        <v>16</v>
      </c>
      <c r="Q2" s="589" t="s">
        <v>17</v>
      </c>
      <c r="R2" s="589" t="s">
        <v>18</v>
      </c>
      <c r="S2" s="589" t="s">
        <v>19</v>
      </c>
      <c r="T2" s="589" t="s">
        <v>20</v>
      </c>
      <c r="U2" s="589" t="s">
        <v>21</v>
      </c>
      <c r="V2" s="589" t="s">
        <v>22</v>
      </c>
      <c r="W2" s="589" t="s">
        <v>23</v>
      </c>
      <c r="X2" s="588" t="s">
        <v>77</v>
      </c>
      <c r="Y2" s="588" t="s">
        <v>24</v>
      </c>
      <c r="Z2" s="588" t="s">
        <v>25</v>
      </c>
      <c r="AA2" s="588" t="s">
        <v>26</v>
      </c>
      <c r="AB2" s="588" t="s">
        <v>73</v>
      </c>
      <c r="AC2" s="588" t="s">
        <v>27</v>
      </c>
      <c r="AD2" s="588" t="s">
        <v>28</v>
      </c>
      <c r="AE2" s="588" t="s">
        <v>29</v>
      </c>
      <c r="AF2" s="457"/>
      <c r="AG2" s="591" t="s">
        <v>30</v>
      </c>
      <c r="AH2" s="591" t="s">
        <v>31</v>
      </c>
      <c r="AI2" s="591" t="s">
        <v>32</v>
      </c>
      <c r="AJ2" s="591" t="s">
        <v>33</v>
      </c>
      <c r="AK2" s="591" t="s">
        <v>74</v>
      </c>
      <c r="AL2" s="591" t="s">
        <v>34</v>
      </c>
      <c r="AM2" s="591" t="s">
        <v>35</v>
      </c>
      <c r="AN2" s="591" t="s">
        <v>36</v>
      </c>
      <c r="AO2" s="458"/>
      <c r="AP2" s="595" t="s">
        <v>37</v>
      </c>
      <c r="AQ2" s="595" t="s">
        <v>38</v>
      </c>
      <c r="AR2" s="595" t="s">
        <v>39</v>
      </c>
      <c r="AS2" s="595" t="s">
        <v>40</v>
      </c>
      <c r="AT2" s="595" t="s">
        <v>75</v>
      </c>
      <c r="AU2" s="595" t="s">
        <v>41</v>
      </c>
      <c r="AV2" s="595" t="s">
        <v>42</v>
      </c>
      <c r="AW2" s="595" t="s">
        <v>43</v>
      </c>
      <c r="AX2" s="462"/>
      <c r="AY2" s="586" t="s">
        <v>37</v>
      </c>
      <c r="AZ2" s="586" t="s">
        <v>38</v>
      </c>
      <c r="BA2" s="586" t="s">
        <v>39</v>
      </c>
      <c r="BB2" s="586" t="s">
        <v>40</v>
      </c>
      <c r="BC2" s="586" t="s">
        <v>76</v>
      </c>
      <c r="BD2" s="586" t="s">
        <v>41</v>
      </c>
      <c r="BE2" s="586" t="s">
        <v>42</v>
      </c>
      <c r="BF2" s="586" t="s">
        <v>43</v>
      </c>
      <c r="BG2" s="593" t="s">
        <v>44</v>
      </c>
      <c r="BH2" s="593" t="s">
        <v>877</v>
      </c>
      <c r="BI2" s="593" t="s">
        <v>46</v>
      </c>
      <c r="BJ2" s="593" t="s">
        <v>47</v>
      </c>
      <c r="BK2" s="592" t="s">
        <v>48</v>
      </c>
    </row>
    <row r="3" spans="1:63" ht="66" customHeight="1" x14ac:dyDescent="0.25">
      <c r="A3" s="586"/>
      <c r="B3" s="586"/>
      <c r="C3" s="586"/>
      <c r="D3" s="586"/>
      <c r="E3" s="586"/>
      <c r="F3" s="586"/>
      <c r="G3" s="586"/>
      <c r="H3" s="586"/>
      <c r="I3" s="586"/>
      <c r="J3" s="589"/>
      <c r="K3" s="454" t="s">
        <v>49</v>
      </c>
      <c r="L3" s="454" t="s">
        <v>70</v>
      </c>
      <c r="M3" s="454" t="s">
        <v>71</v>
      </c>
      <c r="N3" s="589"/>
      <c r="O3" s="589"/>
      <c r="P3" s="589"/>
      <c r="Q3" s="589"/>
      <c r="R3" s="589"/>
      <c r="S3" s="589"/>
      <c r="T3" s="589"/>
      <c r="U3" s="589"/>
      <c r="V3" s="589"/>
      <c r="W3" s="589"/>
      <c r="X3" s="588"/>
      <c r="Y3" s="588"/>
      <c r="Z3" s="588"/>
      <c r="AA3" s="588"/>
      <c r="AB3" s="588"/>
      <c r="AC3" s="588"/>
      <c r="AD3" s="588"/>
      <c r="AE3" s="588"/>
      <c r="AF3" s="457" t="s">
        <v>44</v>
      </c>
      <c r="AG3" s="591"/>
      <c r="AH3" s="591"/>
      <c r="AI3" s="591"/>
      <c r="AJ3" s="591"/>
      <c r="AK3" s="591"/>
      <c r="AL3" s="591"/>
      <c r="AM3" s="591"/>
      <c r="AN3" s="591"/>
      <c r="AO3" s="458" t="s">
        <v>44</v>
      </c>
      <c r="AP3" s="595"/>
      <c r="AQ3" s="595"/>
      <c r="AR3" s="595"/>
      <c r="AS3" s="595"/>
      <c r="AT3" s="595"/>
      <c r="AU3" s="595"/>
      <c r="AV3" s="595"/>
      <c r="AW3" s="595"/>
      <c r="AX3" s="462" t="s">
        <v>44</v>
      </c>
      <c r="AY3" s="586"/>
      <c r="AZ3" s="586"/>
      <c r="BA3" s="586"/>
      <c r="BB3" s="586"/>
      <c r="BC3" s="586"/>
      <c r="BD3" s="586"/>
      <c r="BE3" s="586"/>
      <c r="BF3" s="586"/>
      <c r="BG3" s="593"/>
      <c r="BH3" s="593"/>
      <c r="BI3" s="593"/>
      <c r="BJ3" s="593"/>
      <c r="BK3" s="592"/>
    </row>
    <row r="4" spans="1:63" ht="117" customHeight="1" x14ac:dyDescent="0.25">
      <c r="A4" s="463" t="s">
        <v>50</v>
      </c>
      <c r="B4" s="463" t="s">
        <v>51</v>
      </c>
      <c r="C4" s="463" t="s">
        <v>52</v>
      </c>
      <c r="D4" s="463" t="s">
        <v>53</v>
      </c>
      <c r="E4" s="463" t="s">
        <v>54</v>
      </c>
      <c r="F4" s="463" t="s">
        <v>51</v>
      </c>
      <c r="G4" s="463" t="s">
        <v>55</v>
      </c>
      <c r="H4" s="463" t="s">
        <v>52</v>
      </c>
      <c r="I4" s="46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460" t="s">
        <v>51</v>
      </c>
      <c r="AQ4" s="460" t="s">
        <v>64</v>
      </c>
      <c r="AR4" s="460" t="s">
        <v>65</v>
      </c>
      <c r="AS4" s="460" t="s">
        <v>66</v>
      </c>
      <c r="AT4" s="460" t="s">
        <v>66</v>
      </c>
      <c r="AU4" s="460" t="s">
        <v>60</v>
      </c>
      <c r="AV4" s="460" t="s">
        <v>67</v>
      </c>
      <c r="AW4" s="460" t="s">
        <v>52</v>
      </c>
      <c r="AX4" s="460"/>
      <c r="AY4" s="463" t="s">
        <v>51</v>
      </c>
      <c r="AZ4" s="463" t="s">
        <v>64</v>
      </c>
      <c r="BA4" s="463" t="s">
        <v>65</v>
      </c>
      <c r="BB4" s="463" t="s">
        <v>66</v>
      </c>
      <c r="BC4" s="463" t="s">
        <v>66</v>
      </c>
      <c r="BD4" s="463" t="s">
        <v>60</v>
      </c>
      <c r="BE4" s="463" t="s">
        <v>67</v>
      </c>
      <c r="BF4" s="463" t="s">
        <v>52</v>
      </c>
      <c r="BG4" s="459" t="s">
        <v>68</v>
      </c>
      <c r="BH4" s="459"/>
      <c r="BI4" s="546" t="s">
        <v>68</v>
      </c>
      <c r="BJ4" s="459"/>
      <c r="BK4" s="592"/>
    </row>
    <row r="5" spans="1:63" ht="35.1" customHeight="1" x14ac:dyDescent="0.25">
      <c r="A5" s="106"/>
      <c r="B5" s="106"/>
      <c r="C5" s="107" t="s">
        <v>154</v>
      </c>
      <c r="D5" s="106"/>
      <c r="E5" s="618" t="s">
        <v>255</v>
      </c>
      <c r="F5" s="106"/>
      <c r="G5" s="106">
        <v>1</v>
      </c>
      <c r="H5" s="477" t="s">
        <v>735</v>
      </c>
      <c r="I5" s="114" t="s">
        <v>256</v>
      </c>
      <c r="J5" s="114" t="s">
        <v>259</v>
      </c>
      <c r="K5" s="114" t="s">
        <v>281</v>
      </c>
      <c r="L5" s="113" t="s">
        <v>263</v>
      </c>
      <c r="M5" s="106">
        <v>2</v>
      </c>
      <c r="N5" s="473" t="s">
        <v>69</v>
      </c>
      <c r="O5" s="107" t="str">
        <f>IF(H5="","",VLOOKUP(H5,'[1]Procedimientos Publicar'!$C$6:$E$85,3,FALSE))</f>
        <v>SECRETARIA GENERAL</v>
      </c>
      <c r="P5" s="107" t="s">
        <v>254</v>
      </c>
      <c r="Q5" s="106"/>
      <c r="R5" s="106"/>
      <c r="S5" s="114"/>
      <c r="T5" s="110">
        <v>1</v>
      </c>
      <c r="U5" s="106"/>
      <c r="V5" s="469">
        <v>43215</v>
      </c>
      <c r="W5" s="469">
        <v>43251</v>
      </c>
      <c r="X5" s="108">
        <v>43830</v>
      </c>
      <c r="Y5" s="114" t="s">
        <v>265</v>
      </c>
      <c r="Z5" s="106">
        <v>2</v>
      </c>
      <c r="AA5" s="122">
        <f t="shared" ref="AA5:AA12" si="0">(IF(Z5="","",IF(OR($M5=0,$M5="",$X5=""),"",Z5/$M5)))</f>
        <v>1</v>
      </c>
      <c r="AB5" s="123">
        <f t="shared" ref="AB5:AB12" si="1">(IF(OR($T5="",AA5=""),"",IF(OR($T5=0,AA5=0),0,IF((AA5*100%)/$T5&gt;100%,100%,(AA5*100%)/$T5))))</f>
        <v>1</v>
      </c>
      <c r="AC5" s="8" t="str">
        <f t="shared" ref="AC5:AC12" si="2">IF(Z5="","",IF(AB5&lt;100%, IF(AB5&lt;25%, "ALERTA","EN TERMINO"), IF(AB5=100%, "OK", "EN TERMINO")))</f>
        <v>OK</v>
      </c>
      <c r="AD5" s="357" t="s">
        <v>268</v>
      </c>
      <c r="AF5" s="13" t="str">
        <f t="shared" ref="AF5:AF12" si="3">IF(AB5=100%,IF(AB5&gt;25%,"CUMPLIDA","PENDIENTE"),IF(AB5&lt;25%,"INCUMPLIDA","PENDIENTE"))</f>
        <v>CUMPLIDA</v>
      </c>
      <c r="BG5" s="13" t="str">
        <f t="shared" ref="BG5:BG12" si="4">IF(AB5=100%,"CUMPLIDA","INCUMPLIDA")</f>
        <v>CUMPLIDA</v>
      </c>
      <c r="BI5" s="547" t="str">
        <f>IF(AF5="CUMPLIDA","CERRADO","ABIERTO")</f>
        <v>CERRADO</v>
      </c>
    </row>
    <row r="6" spans="1:63" ht="35.1" customHeight="1" x14ac:dyDescent="0.25">
      <c r="A6" s="106"/>
      <c r="B6" s="106"/>
      <c r="C6" s="107" t="s">
        <v>154</v>
      </c>
      <c r="D6" s="106"/>
      <c r="E6" s="618"/>
      <c r="F6" s="106"/>
      <c r="G6" s="106">
        <v>2</v>
      </c>
      <c r="H6" s="477" t="s">
        <v>735</v>
      </c>
      <c r="I6" s="128" t="s">
        <v>257</v>
      </c>
      <c r="J6" s="114" t="s">
        <v>260</v>
      </c>
      <c r="K6" s="114" t="s">
        <v>282</v>
      </c>
      <c r="L6" s="115" t="s">
        <v>262</v>
      </c>
      <c r="M6" s="106">
        <v>1</v>
      </c>
      <c r="N6" s="473" t="s">
        <v>69</v>
      </c>
      <c r="O6" s="107" t="str">
        <f>IF(H6="","",VLOOKUP(H6,'[1]Procedimientos Publicar'!$C$6:$E$85,3,FALSE))</f>
        <v>SECRETARIA GENERAL</v>
      </c>
      <c r="P6" s="107" t="s">
        <v>254</v>
      </c>
      <c r="Q6" s="106"/>
      <c r="R6" s="106"/>
      <c r="S6" s="114"/>
      <c r="T6" s="110">
        <v>1</v>
      </c>
      <c r="U6" s="106"/>
      <c r="V6" s="116">
        <v>43647</v>
      </c>
      <c r="W6" s="515">
        <v>43951</v>
      </c>
      <c r="X6" s="108">
        <v>43830</v>
      </c>
      <c r="Y6" s="114" t="s">
        <v>266</v>
      </c>
      <c r="Z6" s="106">
        <v>0</v>
      </c>
      <c r="AA6" s="122">
        <f t="shared" si="0"/>
        <v>0</v>
      </c>
      <c r="AB6" s="123">
        <f t="shared" si="1"/>
        <v>0</v>
      </c>
      <c r="AC6" s="8" t="str">
        <f t="shared" si="2"/>
        <v>ALERTA</v>
      </c>
      <c r="AD6" s="420" t="s">
        <v>269</v>
      </c>
      <c r="AF6" s="13" t="str">
        <f t="shared" si="3"/>
        <v>INCUMPLIDA</v>
      </c>
      <c r="BG6" s="13" t="str">
        <f t="shared" si="4"/>
        <v>INCUMPLIDA</v>
      </c>
      <c r="BI6" s="547" t="str">
        <f t="shared" ref="BI6:BI12" si="5">IF(AF6="CUMPLIDA","CERRADO","ABIERTO")</f>
        <v>ABIERTO</v>
      </c>
    </row>
    <row r="7" spans="1:63" ht="35.1" customHeight="1" x14ac:dyDescent="0.25">
      <c r="A7" s="106"/>
      <c r="B7" s="106"/>
      <c r="C7" s="107" t="s">
        <v>154</v>
      </c>
      <c r="D7" s="106"/>
      <c r="E7" s="618"/>
      <c r="F7" s="106"/>
      <c r="G7" s="106">
        <v>3</v>
      </c>
      <c r="H7" s="477" t="s">
        <v>735</v>
      </c>
      <c r="I7" s="109" t="s">
        <v>258</v>
      </c>
      <c r="J7" s="109" t="s">
        <v>261</v>
      </c>
      <c r="K7" s="109" t="s">
        <v>283</v>
      </c>
      <c r="L7" s="111" t="s">
        <v>264</v>
      </c>
      <c r="M7" s="106">
        <v>1</v>
      </c>
      <c r="N7" s="473" t="s">
        <v>69</v>
      </c>
      <c r="O7" s="107" t="str">
        <f>IF(H7="","",VLOOKUP(H7,'[1]Procedimientos Publicar'!$C$6:$E$85,3,FALSE))</f>
        <v>SECRETARIA GENERAL</v>
      </c>
      <c r="P7" s="107" t="s">
        <v>254</v>
      </c>
      <c r="Q7" s="106"/>
      <c r="R7" s="106"/>
      <c r="S7" s="109"/>
      <c r="T7" s="110">
        <v>1</v>
      </c>
      <c r="U7" s="106"/>
      <c r="V7" s="469">
        <v>43221</v>
      </c>
      <c r="W7" s="469">
        <v>44196</v>
      </c>
      <c r="X7" s="108">
        <v>43830</v>
      </c>
      <c r="Y7" s="114" t="s">
        <v>267</v>
      </c>
      <c r="Z7" s="106">
        <v>0.95</v>
      </c>
      <c r="AA7" s="122">
        <f t="shared" si="0"/>
        <v>0.95</v>
      </c>
      <c r="AB7" s="123">
        <f t="shared" si="1"/>
        <v>0.95</v>
      </c>
      <c r="AC7" s="8" t="str">
        <f t="shared" si="2"/>
        <v>EN TERMINO</v>
      </c>
      <c r="AD7" s="112" t="s">
        <v>726</v>
      </c>
      <c r="AF7" s="13" t="str">
        <f t="shared" si="3"/>
        <v>PENDIENTE</v>
      </c>
      <c r="BG7" s="13" t="str">
        <f t="shared" si="4"/>
        <v>INCUMPLIDA</v>
      </c>
      <c r="BI7" s="547" t="str">
        <f t="shared" si="5"/>
        <v>ABIERTO</v>
      </c>
    </row>
    <row r="8" spans="1:63" ht="35.1" customHeight="1" x14ac:dyDescent="0.25">
      <c r="A8" s="99"/>
      <c r="B8" s="99"/>
      <c r="C8" s="494" t="s">
        <v>154</v>
      </c>
      <c r="D8" s="99"/>
      <c r="E8" s="619" t="s">
        <v>270</v>
      </c>
      <c r="F8" s="99"/>
      <c r="G8" s="99">
        <v>1</v>
      </c>
      <c r="H8" s="478" t="s">
        <v>735</v>
      </c>
      <c r="I8" s="129" t="s">
        <v>271</v>
      </c>
      <c r="J8" s="129" t="s">
        <v>276</v>
      </c>
      <c r="K8" s="129" t="s">
        <v>284</v>
      </c>
      <c r="L8" s="129" t="s">
        <v>289</v>
      </c>
      <c r="M8" s="99">
        <v>1</v>
      </c>
      <c r="N8" s="494" t="s">
        <v>69</v>
      </c>
      <c r="O8" s="494" t="str">
        <f>IF(H8="","",VLOOKUP(H8,'[1]Procedimientos Publicar'!$C$6:$E$85,3,FALSE))</f>
        <v>SECRETARIA GENERAL</v>
      </c>
      <c r="P8" s="478" t="s">
        <v>254</v>
      </c>
      <c r="Q8" s="99"/>
      <c r="R8" s="99"/>
      <c r="S8" s="129"/>
      <c r="T8" s="118">
        <v>1</v>
      </c>
      <c r="U8" s="99"/>
      <c r="V8" s="130">
        <v>43405</v>
      </c>
      <c r="W8" s="130">
        <v>43496</v>
      </c>
      <c r="X8" s="119">
        <v>43830</v>
      </c>
      <c r="Y8" s="131" t="s">
        <v>295</v>
      </c>
      <c r="Z8" s="99"/>
      <c r="AA8" s="120" t="str">
        <f t="shared" si="0"/>
        <v/>
      </c>
      <c r="AB8" s="121" t="str">
        <f t="shared" si="1"/>
        <v/>
      </c>
      <c r="AC8" s="8" t="str">
        <f t="shared" si="2"/>
        <v/>
      </c>
      <c r="AD8" s="132" t="s">
        <v>300</v>
      </c>
      <c r="AF8" s="13" t="str">
        <f t="shared" si="3"/>
        <v>PENDIENTE</v>
      </c>
      <c r="BG8" s="13" t="str">
        <f t="shared" si="4"/>
        <v>INCUMPLIDA</v>
      </c>
      <c r="BI8" s="547" t="str">
        <f t="shared" si="5"/>
        <v>ABIERTO</v>
      </c>
    </row>
    <row r="9" spans="1:63" ht="35.1" customHeight="1" x14ac:dyDescent="0.2">
      <c r="A9" s="99"/>
      <c r="B9" s="99"/>
      <c r="C9" s="494" t="s">
        <v>154</v>
      </c>
      <c r="D9" s="99"/>
      <c r="E9" s="619"/>
      <c r="F9" s="99"/>
      <c r="G9" s="99">
        <v>2</v>
      </c>
      <c r="H9" s="478" t="s">
        <v>735</v>
      </c>
      <c r="I9" s="129" t="s">
        <v>272</v>
      </c>
      <c r="J9" s="133" t="s">
        <v>277</v>
      </c>
      <c r="K9" s="133" t="s">
        <v>285</v>
      </c>
      <c r="L9" s="133" t="s">
        <v>290</v>
      </c>
      <c r="M9" s="99"/>
      <c r="N9" s="494" t="s">
        <v>69</v>
      </c>
      <c r="O9" s="494" t="str">
        <f>IF(H9="","",VLOOKUP(H9,'[1]Procedimientos Publicar'!$C$6:$E$85,3,FALSE))</f>
        <v>SECRETARIA GENERAL</v>
      </c>
      <c r="P9" s="478" t="s">
        <v>254</v>
      </c>
      <c r="Q9" s="99"/>
      <c r="R9" s="99"/>
      <c r="S9" s="133"/>
      <c r="T9" s="118">
        <v>1</v>
      </c>
      <c r="U9" s="133" t="s">
        <v>293</v>
      </c>
      <c r="V9" s="130">
        <v>43405</v>
      </c>
      <c r="W9" s="130">
        <v>44196</v>
      </c>
      <c r="X9" s="119">
        <v>43830</v>
      </c>
      <c r="Y9" s="117" t="s">
        <v>296</v>
      </c>
      <c r="Z9" s="99"/>
      <c r="AA9" s="120" t="str">
        <f t="shared" si="0"/>
        <v/>
      </c>
      <c r="AB9" s="121" t="str">
        <f t="shared" si="1"/>
        <v/>
      </c>
      <c r="AC9" s="8" t="str">
        <f t="shared" si="2"/>
        <v/>
      </c>
      <c r="AD9" s="134" t="s">
        <v>301</v>
      </c>
      <c r="AF9" s="13" t="str">
        <f t="shared" si="3"/>
        <v>PENDIENTE</v>
      </c>
      <c r="BG9" s="13" t="str">
        <f t="shared" si="4"/>
        <v>INCUMPLIDA</v>
      </c>
      <c r="BI9" s="547" t="str">
        <f t="shared" si="5"/>
        <v>ABIERTO</v>
      </c>
    </row>
    <row r="10" spans="1:63" ht="35.1" customHeight="1" x14ac:dyDescent="0.2">
      <c r="A10" s="99"/>
      <c r="B10" s="99"/>
      <c r="C10" s="494" t="s">
        <v>154</v>
      </c>
      <c r="D10" s="99"/>
      <c r="E10" s="619"/>
      <c r="F10" s="99"/>
      <c r="G10" s="99" t="s">
        <v>689</v>
      </c>
      <c r="H10" s="478" t="s">
        <v>735</v>
      </c>
      <c r="I10" s="129" t="s">
        <v>273</v>
      </c>
      <c r="J10" s="133" t="s">
        <v>278</v>
      </c>
      <c r="K10" s="133" t="s">
        <v>286</v>
      </c>
      <c r="L10" s="133" t="s">
        <v>291</v>
      </c>
      <c r="M10" s="99">
        <v>1</v>
      </c>
      <c r="N10" s="494" t="s">
        <v>69</v>
      </c>
      <c r="O10" s="494" t="str">
        <f>IF(H10="","",VLOOKUP(H10,'[1]Procedimientos Publicar'!$C$6:$E$85,3,FALSE))</f>
        <v>SECRETARIA GENERAL</v>
      </c>
      <c r="P10" s="478" t="s">
        <v>254</v>
      </c>
      <c r="Q10" s="99"/>
      <c r="R10" s="99"/>
      <c r="S10" s="133"/>
      <c r="T10" s="118">
        <v>1</v>
      </c>
      <c r="U10" s="99"/>
      <c r="V10" s="130">
        <v>43405</v>
      </c>
      <c r="W10" s="130" t="s">
        <v>294</v>
      </c>
      <c r="X10" s="119">
        <v>43830</v>
      </c>
      <c r="Y10" s="117" t="s">
        <v>297</v>
      </c>
      <c r="Z10" s="99">
        <v>1</v>
      </c>
      <c r="AA10" s="120">
        <f t="shared" si="0"/>
        <v>1</v>
      </c>
      <c r="AB10" s="121">
        <f t="shared" si="1"/>
        <v>1</v>
      </c>
      <c r="AC10" s="8" t="str">
        <f t="shared" si="2"/>
        <v>OK</v>
      </c>
      <c r="AD10" s="135" t="s">
        <v>302</v>
      </c>
      <c r="AF10" s="13" t="str">
        <f t="shared" si="3"/>
        <v>CUMPLIDA</v>
      </c>
      <c r="BG10" s="13" t="str">
        <f t="shared" si="4"/>
        <v>CUMPLIDA</v>
      </c>
      <c r="BI10" s="547" t="str">
        <f t="shared" si="5"/>
        <v>CERRADO</v>
      </c>
    </row>
    <row r="11" spans="1:63" ht="35.1" customHeight="1" x14ac:dyDescent="0.2">
      <c r="A11" s="99"/>
      <c r="B11" s="99"/>
      <c r="C11" s="494" t="s">
        <v>154</v>
      </c>
      <c r="D11" s="99"/>
      <c r="E11" s="619"/>
      <c r="F11" s="99"/>
      <c r="G11" s="99" t="s">
        <v>690</v>
      </c>
      <c r="H11" s="478" t="s">
        <v>735</v>
      </c>
      <c r="I11" s="129" t="s">
        <v>274</v>
      </c>
      <c r="J11" s="136" t="s">
        <v>279</v>
      </c>
      <c r="K11" s="134" t="s">
        <v>287</v>
      </c>
      <c r="L11" s="137"/>
      <c r="M11" s="99">
        <v>1</v>
      </c>
      <c r="N11" s="494" t="s">
        <v>69</v>
      </c>
      <c r="O11" s="494" t="str">
        <f>IF(H11="","",VLOOKUP(H11,'[1]Procedimientos Publicar'!$C$6:$E$85,3,FALSE))</f>
        <v>SECRETARIA GENERAL</v>
      </c>
      <c r="P11" s="137"/>
      <c r="Q11" s="99"/>
      <c r="R11" s="99"/>
      <c r="S11" s="129"/>
      <c r="T11" s="118">
        <v>1</v>
      </c>
      <c r="U11" s="99"/>
      <c r="V11" s="138"/>
      <c r="W11" s="138"/>
      <c r="X11" s="119">
        <v>43830</v>
      </c>
      <c r="Y11" s="117" t="s">
        <v>298</v>
      </c>
      <c r="Z11" s="99">
        <v>1</v>
      </c>
      <c r="AA11" s="120">
        <f t="shared" si="0"/>
        <v>1</v>
      </c>
      <c r="AB11" s="121">
        <f t="shared" si="1"/>
        <v>1</v>
      </c>
      <c r="AC11" s="8" t="str">
        <f t="shared" si="2"/>
        <v>OK</v>
      </c>
      <c r="AD11" s="135" t="s">
        <v>302</v>
      </c>
      <c r="AF11" s="13" t="str">
        <f t="shared" si="3"/>
        <v>CUMPLIDA</v>
      </c>
      <c r="BG11" s="13" t="str">
        <f t="shared" si="4"/>
        <v>CUMPLIDA</v>
      </c>
      <c r="BI11" s="547" t="str">
        <f t="shared" si="5"/>
        <v>CERRADO</v>
      </c>
    </row>
    <row r="12" spans="1:63" ht="35.1" customHeight="1" x14ac:dyDescent="0.2">
      <c r="A12" s="99"/>
      <c r="B12" s="99"/>
      <c r="C12" s="494" t="s">
        <v>154</v>
      </c>
      <c r="D12" s="99"/>
      <c r="E12" s="619"/>
      <c r="F12" s="99"/>
      <c r="G12" s="99" t="s">
        <v>691</v>
      </c>
      <c r="H12" s="478" t="s">
        <v>735</v>
      </c>
      <c r="I12" s="129" t="s">
        <v>275</v>
      </c>
      <c r="J12" s="133" t="s">
        <v>280</v>
      </c>
      <c r="K12" s="133" t="s">
        <v>288</v>
      </c>
      <c r="L12" s="133" t="s">
        <v>292</v>
      </c>
      <c r="M12" s="99">
        <v>1</v>
      </c>
      <c r="N12" s="494" t="s">
        <v>69</v>
      </c>
      <c r="O12" s="494" t="str">
        <f>IF(H12="","",VLOOKUP(H12,'[1]Procedimientos Publicar'!$C$6:$E$85,3,FALSE))</f>
        <v>SECRETARIA GENERAL</v>
      </c>
      <c r="P12" s="478" t="s">
        <v>254</v>
      </c>
      <c r="Q12" s="99"/>
      <c r="R12" s="99"/>
      <c r="S12" s="133"/>
      <c r="T12" s="118">
        <v>1</v>
      </c>
      <c r="U12" s="99"/>
      <c r="V12" s="130">
        <v>43405</v>
      </c>
      <c r="W12" s="516">
        <v>43951</v>
      </c>
      <c r="X12" s="119">
        <v>43830</v>
      </c>
      <c r="Y12" s="117" t="s">
        <v>299</v>
      </c>
      <c r="Z12" s="99">
        <v>0</v>
      </c>
      <c r="AA12" s="120">
        <f t="shared" si="0"/>
        <v>0</v>
      </c>
      <c r="AB12" s="121">
        <f t="shared" si="1"/>
        <v>0</v>
      </c>
      <c r="AC12" s="8" t="str">
        <f t="shared" si="2"/>
        <v>ALERTA</v>
      </c>
      <c r="AD12" s="420" t="s">
        <v>269</v>
      </c>
      <c r="AF12" s="13" t="str">
        <f t="shared" si="3"/>
        <v>INCUMPLIDA</v>
      </c>
      <c r="BG12" s="13" t="str">
        <f t="shared" si="4"/>
        <v>INCUMPLIDA</v>
      </c>
      <c r="BI12" s="547" t="str">
        <f t="shared" si="5"/>
        <v>ABIERTO</v>
      </c>
    </row>
    <row r="13" spans="1:63" s="466" customFormat="1" ht="69" customHeight="1" x14ac:dyDescent="0.25">
      <c r="C13" s="464"/>
      <c r="E13" s="508"/>
      <c r="H13" s="258"/>
      <c r="I13" s="202"/>
      <c r="J13" s="202"/>
      <c r="K13" s="202"/>
      <c r="L13" s="376"/>
      <c r="N13" s="464"/>
      <c r="O13" s="464"/>
      <c r="P13" s="464"/>
      <c r="S13" s="202"/>
      <c r="T13" s="146"/>
      <c r="V13" s="502"/>
      <c r="W13" s="502"/>
      <c r="X13" s="147"/>
      <c r="Y13" s="465"/>
      <c r="AA13" s="362"/>
      <c r="AB13" s="365"/>
      <c r="AD13" s="465"/>
      <c r="BG13" s="470"/>
    </row>
    <row r="14" spans="1:63" s="466" customFormat="1" ht="69" customHeight="1" x14ac:dyDescent="0.25">
      <c r="C14" s="464"/>
      <c r="E14" s="508"/>
      <c r="H14" s="501"/>
      <c r="I14" s="367"/>
      <c r="J14" s="367"/>
      <c r="K14" s="367"/>
      <c r="L14" s="367"/>
      <c r="N14" s="464"/>
      <c r="O14" s="464"/>
      <c r="P14" s="501"/>
      <c r="S14" s="367"/>
      <c r="T14" s="146"/>
      <c r="V14" s="383"/>
      <c r="W14" s="383"/>
      <c r="X14" s="147"/>
      <c r="Y14" s="384"/>
      <c r="AA14" s="362"/>
      <c r="AB14" s="365"/>
      <c r="AD14" s="385"/>
      <c r="AF14" s="470"/>
      <c r="BG14" s="470"/>
    </row>
    <row r="15" spans="1:63" s="466" customFormat="1" ht="69" customHeight="1" x14ac:dyDescent="0.2">
      <c r="C15" s="464"/>
      <c r="E15" s="508"/>
      <c r="H15" s="501"/>
      <c r="I15" s="367"/>
      <c r="J15" s="386"/>
      <c r="K15" s="386"/>
      <c r="L15" s="386"/>
      <c r="N15" s="464"/>
      <c r="O15" s="464"/>
      <c r="P15" s="501"/>
      <c r="S15" s="386"/>
      <c r="T15" s="146"/>
      <c r="U15" s="386"/>
      <c r="V15" s="383"/>
      <c r="W15" s="383"/>
      <c r="X15" s="147"/>
      <c r="Y15" s="465"/>
      <c r="AA15" s="362"/>
      <c r="AB15" s="365"/>
      <c r="AD15" s="367"/>
      <c r="BG15" s="470"/>
    </row>
    <row r="16" spans="1:63" s="466" customFormat="1" ht="69" customHeight="1" x14ac:dyDescent="0.2">
      <c r="C16" s="464"/>
      <c r="E16" s="508"/>
      <c r="H16" s="501"/>
      <c r="I16" s="367"/>
      <c r="J16" s="386"/>
      <c r="K16" s="386"/>
      <c r="L16" s="386"/>
      <c r="N16" s="464"/>
      <c r="O16" s="464"/>
      <c r="P16" s="501"/>
      <c r="S16" s="386"/>
      <c r="T16" s="146"/>
      <c r="V16" s="383"/>
      <c r="W16" s="383"/>
      <c r="X16" s="147"/>
      <c r="Y16" s="465"/>
      <c r="AA16" s="362"/>
      <c r="AB16" s="365"/>
      <c r="AD16" s="465"/>
      <c r="AF16" s="470"/>
      <c r="BG16" s="470"/>
    </row>
    <row r="17" spans="3:59" s="466" customFormat="1" ht="69" customHeight="1" x14ac:dyDescent="0.2">
      <c r="C17" s="464"/>
      <c r="E17" s="508"/>
      <c r="H17" s="501"/>
      <c r="I17" s="367"/>
      <c r="J17" s="387"/>
      <c r="K17" s="367"/>
      <c r="L17" s="386"/>
      <c r="N17" s="464"/>
      <c r="O17" s="464"/>
      <c r="P17" s="386"/>
      <c r="S17" s="367"/>
      <c r="T17" s="146"/>
      <c r="V17" s="388"/>
      <c r="W17" s="388"/>
      <c r="X17" s="147"/>
      <c r="Y17" s="465"/>
      <c r="AA17" s="362"/>
      <c r="AB17" s="365"/>
      <c r="AD17" s="465"/>
      <c r="AF17" s="470"/>
      <c r="BG17" s="470"/>
    </row>
    <row r="18" spans="3:59" s="466" customFormat="1" ht="69" customHeight="1" x14ac:dyDescent="0.2">
      <c r="C18" s="464"/>
      <c r="E18" s="508"/>
      <c r="H18" s="501"/>
      <c r="I18" s="367"/>
      <c r="J18" s="386"/>
      <c r="K18" s="386"/>
      <c r="L18" s="386"/>
      <c r="N18" s="464"/>
      <c r="O18" s="464"/>
      <c r="P18" s="501"/>
      <c r="S18" s="386"/>
      <c r="T18" s="146"/>
      <c r="V18" s="383"/>
      <c r="W18" s="383"/>
      <c r="X18" s="147"/>
      <c r="Y18" s="465"/>
      <c r="AA18" s="362"/>
      <c r="AB18" s="365"/>
      <c r="AD18" s="361"/>
      <c r="AF18" s="470"/>
      <c r="BG18" s="470"/>
    </row>
    <row r="19" spans="3:59" s="466" customFormat="1" ht="69" customHeight="1" x14ac:dyDescent="0.2">
      <c r="C19" s="464"/>
      <c r="E19" s="508"/>
      <c r="H19" s="501"/>
      <c r="I19" s="369"/>
      <c r="J19" s="27"/>
      <c r="K19" s="28"/>
      <c r="L19" s="27"/>
      <c r="M19" s="197"/>
      <c r="N19" s="464"/>
      <c r="O19" s="464"/>
      <c r="P19" s="464"/>
      <c r="S19" s="28"/>
      <c r="T19" s="146"/>
      <c r="V19" s="18"/>
      <c r="W19" s="18"/>
      <c r="X19" s="147"/>
      <c r="Y19" s="372"/>
      <c r="AA19" s="362"/>
      <c r="AB19" s="365"/>
      <c r="AD19" s="155"/>
      <c r="BG19" s="470"/>
    </row>
    <row r="20" spans="3:59" s="466" customFormat="1" ht="69" customHeight="1" x14ac:dyDescent="0.25">
      <c r="C20" s="464"/>
      <c r="E20" s="508"/>
      <c r="H20" s="501"/>
      <c r="I20" s="370"/>
      <c r="J20" s="374"/>
      <c r="K20" s="27"/>
      <c r="L20" s="27"/>
      <c r="M20" s="197"/>
      <c r="N20" s="464"/>
      <c r="O20" s="464"/>
      <c r="P20" s="464"/>
      <c r="S20" s="27"/>
      <c r="T20" s="146"/>
      <c r="V20" s="18"/>
      <c r="W20" s="18"/>
      <c r="X20" s="147"/>
      <c r="Y20" s="375"/>
      <c r="AA20" s="362"/>
      <c r="AB20" s="365"/>
      <c r="AD20" s="28"/>
      <c r="AF20" s="470"/>
      <c r="BG20" s="470"/>
    </row>
    <row r="21" spans="3:59" s="466" customFormat="1" ht="69" customHeight="1" x14ac:dyDescent="0.25">
      <c r="C21" s="464"/>
      <c r="E21" s="508"/>
      <c r="H21" s="501"/>
      <c r="I21" s="370"/>
      <c r="J21" s="374"/>
      <c r="K21" s="27"/>
      <c r="L21" s="27"/>
      <c r="M21" s="197"/>
      <c r="N21" s="464"/>
      <c r="O21" s="464"/>
      <c r="P21" s="464"/>
      <c r="S21" s="27"/>
      <c r="T21" s="146"/>
      <c r="V21" s="18"/>
      <c r="W21" s="18"/>
      <c r="X21" s="147"/>
      <c r="Y21" s="375"/>
      <c r="AA21" s="362"/>
      <c r="AB21" s="365"/>
      <c r="AD21" s="28"/>
      <c r="AF21" s="470"/>
      <c r="BG21" s="470"/>
    </row>
    <row r="22" spans="3:59" s="466" customFormat="1" ht="69" customHeight="1" x14ac:dyDescent="0.25">
      <c r="C22" s="464"/>
      <c r="E22" s="508"/>
      <c r="H22" s="501"/>
      <c r="I22" s="202"/>
      <c r="J22" s="369"/>
      <c r="K22" s="27"/>
      <c r="L22" s="27"/>
      <c r="M22" s="197"/>
      <c r="N22" s="464"/>
      <c r="O22" s="464"/>
      <c r="P22" s="464"/>
      <c r="S22" s="27"/>
      <c r="T22" s="146"/>
      <c r="V22" s="18"/>
      <c r="W22" s="18"/>
      <c r="X22" s="147"/>
      <c r="Y22" s="28"/>
      <c r="AA22" s="362"/>
      <c r="AB22" s="365"/>
      <c r="AD22" s="202"/>
      <c r="AF22" s="470"/>
      <c r="BG22" s="470"/>
    </row>
    <row r="23" spans="3:59" s="466" customFormat="1" ht="69" customHeight="1" x14ac:dyDescent="0.25">
      <c r="C23" s="464"/>
      <c r="E23" s="508"/>
      <c r="H23" s="501"/>
      <c r="I23" s="202"/>
      <c r="J23" s="369"/>
      <c r="K23" s="27"/>
      <c r="L23" s="27"/>
      <c r="M23" s="197"/>
      <c r="N23" s="464"/>
      <c r="O23" s="464"/>
      <c r="P23" s="464"/>
      <c r="S23" s="27"/>
      <c r="T23" s="146"/>
      <c r="V23" s="18"/>
      <c r="W23" s="18"/>
      <c r="X23" s="147"/>
      <c r="Y23" s="28"/>
      <c r="AA23" s="362"/>
      <c r="AB23" s="365"/>
      <c r="AD23" s="202"/>
      <c r="AF23" s="470"/>
      <c r="BG23" s="470"/>
    </row>
    <row r="24" spans="3:59" s="466" customFormat="1" ht="69" customHeight="1" x14ac:dyDescent="0.25">
      <c r="C24" s="464"/>
      <c r="E24" s="508"/>
      <c r="H24" s="501"/>
      <c r="I24" s="202"/>
      <c r="J24" s="369"/>
      <c r="K24" s="27"/>
      <c r="L24" s="27"/>
      <c r="M24" s="197"/>
      <c r="N24" s="464"/>
      <c r="O24" s="464"/>
      <c r="P24" s="464"/>
      <c r="S24" s="27"/>
      <c r="T24" s="146"/>
      <c r="V24" s="18"/>
      <c r="W24" s="18"/>
      <c r="X24" s="147"/>
      <c r="Y24" s="28"/>
      <c r="AA24" s="362"/>
      <c r="AB24" s="365"/>
      <c r="AD24" s="202"/>
      <c r="AF24" s="470"/>
      <c r="BG24" s="470"/>
    </row>
    <row r="25" spans="3:59" s="466" customFormat="1" ht="69" customHeight="1" x14ac:dyDescent="0.2">
      <c r="C25" s="464"/>
      <c r="E25" s="508"/>
      <c r="H25" s="501"/>
      <c r="I25" s="202"/>
      <c r="J25" s="369"/>
      <c r="K25" s="28"/>
      <c r="L25" s="27"/>
      <c r="M25" s="197"/>
      <c r="N25" s="464"/>
      <c r="O25" s="464"/>
      <c r="P25" s="464"/>
      <c r="S25" s="28"/>
      <c r="T25" s="146"/>
      <c r="V25" s="18"/>
      <c r="W25" s="18"/>
      <c r="X25" s="147"/>
      <c r="Y25" s="372"/>
      <c r="AA25" s="362"/>
      <c r="AB25" s="365"/>
      <c r="AD25" s="155"/>
      <c r="BG25" s="470"/>
    </row>
    <row r="26" spans="3:59" s="466" customFormat="1" ht="69" customHeight="1" x14ac:dyDescent="0.25">
      <c r="C26" s="464"/>
      <c r="E26" s="508"/>
      <c r="H26" s="501"/>
      <c r="I26" s="202"/>
      <c r="N26" s="464"/>
      <c r="O26" s="464"/>
      <c r="P26" s="464"/>
      <c r="T26" s="146"/>
      <c r="X26" s="147"/>
      <c r="AA26" s="362"/>
      <c r="AB26" s="365"/>
      <c r="AF26" s="470"/>
      <c r="BG26" s="470"/>
    </row>
    <row r="27" spans="3:59" s="466" customFormat="1" ht="69" customHeight="1" x14ac:dyDescent="0.25">
      <c r="C27" s="464"/>
      <c r="E27" s="508"/>
      <c r="H27" s="501"/>
      <c r="I27" s="202"/>
      <c r="N27" s="464"/>
      <c r="O27" s="464"/>
      <c r="P27" s="464"/>
      <c r="T27" s="146"/>
      <c r="X27" s="147"/>
      <c r="AA27" s="362"/>
      <c r="AB27" s="365"/>
      <c r="AF27" s="470"/>
      <c r="BG27" s="470"/>
    </row>
    <row r="28" spans="3:59" s="466" customFormat="1" ht="69" customHeight="1" x14ac:dyDescent="0.25">
      <c r="C28" s="464"/>
      <c r="E28" s="508"/>
      <c r="H28" s="501"/>
      <c r="I28" s="376"/>
      <c r="N28" s="464"/>
      <c r="O28" s="464"/>
      <c r="P28" s="464"/>
      <c r="T28" s="146"/>
      <c r="X28" s="147"/>
      <c r="AA28" s="362"/>
      <c r="AB28" s="365"/>
      <c r="AF28" s="470"/>
      <c r="BG28" s="470"/>
    </row>
    <row r="29" spans="3:59" s="466" customFormat="1" ht="69" customHeight="1" x14ac:dyDescent="0.2">
      <c r="C29" s="464"/>
      <c r="E29" s="508"/>
      <c r="H29" s="501"/>
      <c r="I29" s="369"/>
      <c r="J29" s="371"/>
      <c r="K29" s="27"/>
      <c r="L29" s="27"/>
      <c r="M29" s="197"/>
      <c r="N29" s="464"/>
      <c r="O29" s="464"/>
      <c r="P29" s="464"/>
      <c r="S29" s="27"/>
      <c r="T29" s="146"/>
      <c r="V29" s="18"/>
      <c r="W29" s="18"/>
      <c r="X29" s="147"/>
      <c r="Y29" s="372"/>
      <c r="AA29" s="362"/>
      <c r="AB29" s="365"/>
      <c r="AD29" s="155"/>
      <c r="BG29" s="470"/>
    </row>
    <row r="30" spans="3:59" s="466" customFormat="1" ht="69" customHeight="1" x14ac:dyDescent="0.2">
      <c r="C30" s="464"/>
      <c r="E30" s="508"/>
      <c r="H30" s="501"/>
      <c r="I30" s="369"/>
      <c r="J30" s="371"/>
      <c r="K30" s="27"/>
      <c r="L30" s="27"/>
      <c r="M30" s="197"/>
      <c r="N30" s="464"/>
      <c r="O30" s="464"/>
      <c r="P30" s="464"/>
      <c r="S30" s="27"/>
      <c r="T30" s="146"/>
      <c r="V30" s="18"/>
      <c r="W30" s="18"/>
      <c r="X30" s="147"/>
      <c r="Y30" s="372"/>
      <c r="AA30" s="362"/>
      <c r="AB30" s="365"/>
      <c r="AD30" s="155"/>
      <c r="BG30" s="470"/>
    </row>
    <row r="31" spans="3:59" s="466" customFormat="1" ht="69" customHeight="1" x14ac:dyDescent="0.25">
      <c r="C31" s="464"/>
      <c r="E31" s="508"/>
      <c r="H31" s="501"/>
      <c r="I31" s="369"/>
      <c r="J31" s="369"/>
      <c r="K31" s="27"/>
      <c r="L31" s="27"/>
      <c r="M31" s="197"/>
      <c r="N31" s="464"/>
      <c r="O31" s="464"/>
      <c r="P31" s="464"/>
      <c r="S31" s="27"/>
      <c r="T31" s="146"/>
      <c r="V31" s="18"/>
      <c r="W31" s="18"/>
      <c r="X31" s="147"/>
      <c r="Y31" s="28"/>
      <c r="AA31" s="362"/>
      <c r="AB31" s="365"/>
      <c r="AD31" s="202"/>
      <c r="AF31" s="470"/>
      <c r="BG31" s="470"/>
    </row>
    <row r="32" spans="3:59" s="466" customFormat="1" ht="69" customHeight="1" x14ac:dyDescent="0.25">
      <c r="C32" s="464"/>
      <c r="E32" s="508"/>
      <c r="H32" s="501"/>
      <c r="I32" s="369"/>
      <c r="J32" s="369"/>
      <c r="K32" s="27"/>
      <c r="L32" s="27"/>
      <c r="M32" s="197"/>
      <c r="N32" s="464"/>
      <c r="O32" s="464"/>
      <c r="P32" s="464"/>
      <c r="S32" s="27"/>
      <c r="T32" s="146"/>
      <c r="V32" s="18"/>
      <c r="W32" s="18"/>
      <c r="X32" s="147"/>
      <c r="Y32" s="28"/>
      <c r="AA32" s="362"/>
      <c r="AB32" s="365"/>
      <c r="AD32" s="202"/>
      <c r="AF32" s="470"/>
      <c r="BG32" s="470"/>
    </row>
    <row r="33" spans="3:59" s="466" customFormat="1" ht="69" customHeight="1" x14ac:dyDescent="0.2">
      <c r="C33" s="464"/>
      <c r="E33" s="508"/>
      <c r="H33" s="501"/>
      <c r="I33" s="369"/>
      <c r="J33" s="369"/>
      <c r="K33" s="27"/>
      <c r="L33" s="27"/>
      <c r="M33" s="197"/>
      <c r="N33" s="464"/>
      <c r="O33" s="464"/>
      <c r="P33" s="464"/>
      <c r="S33" s="27"/>
      <c r="T33" s="146"/>
      <c r="V33" s="18"/>
      <c r="W33" s="18"/>
      <c r="X33" s="147"/>
      <c r="Y33" s="372"/>
      <c r="AA33" s="362"/>
      <c r="AB33" s="365"/>
      <c r="AD33" s="155"/>
      <c r="BG33" s="470"/>
    </row>
    <row r="34" spans="3:59" s="466" customFormat="1" ht="69" customHeight="1" x14ac:dyDescent="0.2">
      <c r="C34" s="464"/>
      <c r="E34" s="508"/>
      <c r="H34" s="501"/>
      <c r="I34" s="369"/>
      <c r="J34" s="27"/>
      <c r="K34" s="27"/>
      <c r="L34" s="27"/>
      <c r="M34" s="197"/>
      <c r="N34" s="464"/>
      <c r="O34" s="464"/>
      <c r="P34" s="464"/>
      <c r="S34" s="27"/>
      <c r="T34" s="146"/>
      <c r="V34" s="18"/>
      <c r="W34" s="18"/>
      <c r="X34" s="147"/>
      <c r="Y34" s="372"/>
      <c r="AA34" s="362"/>
      <c r="AB34" s="365"/>
      <c r="AD34" s="155"/>
      <c r="BG34" s="470"/>
    </row>
    <row r="35" spans="3:59" s="466" customFormat="1" ht="69" customHeight="1" x14ac:dyDescent="0.2">
      <c r="C35" s="464"/>
      <c r="E35" s="508"/>
      <c r="H35" s="501"/>
      <c r="I35" s="373"/>
      <c r="J35" s="27"/>
      <c r="K35" s="28"/>
      <c r="L35" s="27"/>
      <c r="M35" s="197"/>
      <c r="N35" s="464"/>
      <c r="O35" s="464"/>
      <c r="P35" s="464"/>
      <c r="S35" s="28"/>
      <c r="T35" s="146"/>
      <c r="V35" s="18"/>
      <c r="W35" s="18"/>
      <c r="X35" s="147"/>
      <c r="Y35" s="372"/>
      <c r="AA35" s="362"/>
      <c r="AB35" s="365"/>
      <c r="AD35" s="155"/>
      <c r="BG35" s="470"/>
    </row>
    <row r="36" spans="3:59" s="466" customFormat="1" ht="69" customHeight="1" x14ac:dyDescent="0.2">
      <c r="C36" s="464"/>
      <c r="E36" s="508"/>
      <c r="H36" s="501"/>
      <c r="I36" s="369"/>
      <c r="J36" s="27"/>
      <c r="K36" s="28"/>
      <c r="L36" s="27"/>
      <c r="M36" s="197"/>
      <c r="N36" s="464"/>
      <c r="O36" s="464"/>
      <c r="P36" s="464"/>
      <c r="S36" s="28"/>
      <c r="T36" s="146"/>
      <c r="V36" s="18"/>
      <c r="W36" s="18"/>
      <c r="X36" s="147"/>
      <c r="Y36" s="372"/>
      <c r="AA36" s="362"/>
      <c r="AB36" s="365"/>
      <c r="AD36" s="155"/>
      <c r="BG36" s="470"/>
    </row>
    <row r="37" spans="3:59" s="466" customFormat="1" ht="69" customHeight="1" x14ac:dyDescent="0.25">
      <c r="C37" s="464"/>
      <c r="E37" s="508"/>
      <c r="H37" s="501"/>
      <c r="I37" s="370"/>
      <c r="J37" s="374"/>
      <c r="K37" s="27"/>
      <c r="L37" s="27"/>
      <c r="M37" s="197"/>
      <c r="N37" s="464"/>
      <c r="O37" s="464"/>
      <c r="P37" s="464"/>
      <c r="S37" s="27"/>
      <c r="T37" s="146"/>
      <c r="V37" s="18"/>
      <c r="W37" s="18"/>
      <c r="X37" s="147"/>
      <c r="Y37" s="375"/>
      <c r="AA37" s="362"/>
      <c r="AB37" s="365"/>
      <c r="AD37" s="28"/>
      <c r="AF37" s="470"/>
      <c r="BG37" s="470"/>
    </row>
    <row r="38" spans="3:59" s="466" customFormat="1" ht="69" customHeight="1" x14ac:dyDescent="0.25">
      <c r="C38" s="464"/>
      <c r="E38" s="508"/>
      <c r="H38" s="501"/>
      <c r="I38" s="370"/>
      <c r="J38" s="374"/>
      <c r="K38" s="27"/>
      <c r="L38" s="27"/>
      <c r="M38" s="197"/>
      <c r="N38" s="464"/>
      <c r="O38" s="464"/>
      <c r="P38" s="464"/>
      <c r="S38" s="27"/>
      <c r="T38" s="146"/>
      <c r="V38" s="18"/>
      <c r="W38" s="18"/>
      <c r="X38" s="147"/>
      <c r="Y38" s="375"/>
      <c r="AA38" s="362"/>
      <c r="AB38" s="365"/>
      <c r="AD38" s="28"/>
      <c r="AF38" s="470"/>
      <c r="BG38" s="470"/>
    </row>
    <row r="39" spans="3:59" s="466" customFormat="1" ht="69" customHeight="1" x14ac:dyDescent="0.25">
      <c r="C39" s="464"/>
      <c r="E39" s="508"/>
      <c r="H39" s="501"/>
      <c r="I39" s="202"/>
      <c r="J39" s="369"/>
      <c r="K39" s="27"/>
      <c r="L39" s="27"/>
      <c r="M39" s="197"/>
      <c r="N39" s="464"/>
      <c r="O39" s="464"/>
      <c r="P39" s="464"/>
      <c r="S39" s="27"/>
      <c r="T39" s="146"/>
      <c r="V39" s="18"/>
      <c r="W39" s="18"/>
      <c r="X39" s="147"/>
      <c r="Y39" s="28"/>
      <c r="AA39" s="362"/>
      <c r="AB39" s="365"/>
      <c r="AD39" s="202"/>
      <c r="AF39" s="470"/>
      <c r="BG39" s="470"/>
    </row>
    <row r="40" spans="3:59" s="466" customFormat="1" ht="69" customHeight="1" x14ac:dyDescent="0.25">
      <c r="C40" s="464"/>
      <c r="E40" s="508"/>
      <c r="H40" s="501"/>
      <c r="I40" s="202"/>
      <c r="J40" s="369"/>
      <c r="K40" s="27"/>
      <c r="L40" s="27"/>
      <c r="M40" s="197"/>
      <c r="N40" s="464"/>
      <c r="O40" s="464"/>
      <c r="P40" s="464"/>
      <c r="S40" s="27"/>
      <c r="T40" s="146"/>
      <c r="V40" s="18"/>
      <c r="W40" s="18"/>
      <c r="X40" s="147"/>
      <c r="Y40" s="28"/>
      <c r="AA40" s="362"/>
      <c r="AB40" s="365"/>
      <c r="AD40" s="202"/>
      <c r="AF40" s="470"/>
      <c r="BG40" s="470"/>
    </row>
    <row r="41" spans="3:59" s="466" customFormat="1" ht="69" customHeight="1" x14ac:dyDescent="0.25">
      <c r="C41" s="464"/>
      <c r="E41" s="508"/>
      <c r="H41" s="501"/>
      <c r="I41" s="202"/>
      <c r="J41" s="369"/>
      <c r="K41" s="27"/>
      <c r="L41" s="27"/>
      <c r="M41" s="197"/>
      <c r="N41" s="464"/>
      <c r="O41" s="464"/>
      <c r="P41" s="464"/>
      <c r="S41" s="27"/>
      <c r="T41" s="146"/>
      <c r="V41" s="18"/>
      <c r="W41" s="18"/>
      <c r="X41" s="147"/>
      <c r="Y41" s="28"/>
      <c r="AA41" s="362"/>
      <c r="AB41" s="365"/>
      <c r="AD41" s="202"/>
      <c r="AF41" s="470"/>
      <c r="BG41" s="470"/>
    </row>
    <row r="42" spans="3:59" s="466" customFormat="1" ht="69" customHeight="1" x14ac:dyDescent="0.2">
      <c r="C42" s="464"/>
      <c r="E42" s="508"/>
      <c r="H42" s="501"/>
      <c r="I42" s="202"/>
      <c r="J42" s="369"/>
      <c r="K42" s="28"/>
      <c r="L42" s="27"/>
      <c r="M42" s="197"/>
      <c r="N42" s="464"/>
      <c r="O42" s="464"/>
      <c r="P42" s="464"/>
      <c r="S42" s="28"/>
      <c r="T42" s="146"/>
      <c r="V42" s="18"/>
      <c r="W42" s="18"/>
      <c r="X42" s="147"/>
      <c r="Y42" s="372"/>
      <c r="AA42" s="362"/>
      <c r="AB42" s="365"/>
      <c r="AD42" s="155"/>
      <c r="BG42" s="470"/>
    </row>
    <row r="43" spans="3:59" s="466" customFormat="1" ht="69" customHeight="1" x14ac:dyDescent="0.25">
      <c r="C43" s="464"/>
      <c r="E43" s="510"/>
      <c r="H43" s="501"/>
      <c r="I43" s="202"/>
      <c r="N43" s="464"/>
      <c r="O43" s="464"/>
      <c r="P43" s="464"/>
      <c r="T43" s="146"/>
      <c r="X43" s="147"/>
      <c r="AA43" s="362"/>
      <c r="AB43" s="365"/>
      <c r="AF43" s="470"/>
      <c r="BG43" s="470"/>
    </row>
    <row r="44" spans="3:59" s="466" customFormat="1" ht="69" customHeight="1" x14ac:dyDescent="0.25">
      <c r="C44" s="464"/>
      <c r="E44" s="510"/>
      <c r="H44" s="501"/>
      <c r="I44" s="202"/>
      <c r="N44" s="464"/>
      <c r="O44" s="464"/>
      <c r="P44" s="464"/>
      <c r="T44" s="146"/>
      <c r="X44" s="147"/>
      <c r="AA44" s="362"/>
      <c r="AB44" s="365"/>
      <c r="AF44" s="470"/>
      <c r="BG44" s="470"/>
    </row>
    <row r="45" spans="3:59" s="466" customFormat="1" ht="69" customHeight="1" x14ac:dyDescent="0.25">
      <c r="C45" s="464"/>
      <c r="E45" s="510"/>
      <c r="H45" s="501"/>
      <c r="I45" s="376"/>
      <c r="N45" s="464"/>
      <c r="O45" s="464"/>
      <c r="P45" s="464"/>
      <c r="T45" s="146"/>
      <c r="X45" s="147"/>
      <c r="AA45" s="362"/>
      <c r="AB45" s="365"/>
      <c r="AF45" s="470"/>
      <c r="BG45" s="470"/>
    </row>
    <row r="46" spans="3:59" s="466" customFormat="1" ht="69" customHeight="1" x14ac:dyDescent="0.25">
      <c r="C46" s="464"/>
      <c r="E46" s="503"/>
      <c r="H46" s="258"/>
      <c r="I46" s="465"/>
      <c r="J46" s="465"/>
      <c r="K46" s="465"/>
      <c r="L46" s="377"/>
      <c r="N46" s="464"/>
      <c r="O46" s="464"/>
      <c r="P46" s="464"/>
      <c r="S46" s="465"/>
      <c r="T46" s="146"/>
      <c r="V46" s="502"/>
      <c r="W46" s="502"/>
      <c r="X46" s="147"/>
      <c r="Y46" s="465"/>
      <c r="AA46" s="362"/>
      <c r="AB46" s="365"/>
      <c r="AD46" s="361"/>
      <c r="AF46" s="470"/>
      <c r="BG46" s="470"/>
    </row>
    <row r="47" spans="3:59" s="466" customFormat="1" ht="69" customHeight="1" x14ac:dyDescent="0.25">
      <c r="C47" s="464"/>
      <c r="E47" s="503"/>
      <c r="H47" s="258"/>
      <c r="I47" s="379"/>
      <c r="J47" s="465"/>
      <c r="K47" s="465"/>
      <c r="L47" s="380"/>
      <c r="N47" s="464"/>
      <c r="O47" s="464"/>
      <c r="P47" s="464"/>
      <c r="S47" s="465"/>
      <c r="T47" s="146"/>
      <c r="V47" s="381"/>
      <c r="W47" s="382"/>
      <c r="X47" s="147"/>
      <c r="Y47" s="465"/>
      <c r="AA47" s="362"/>
      <c r="AB47" s="365"/>
      <c r="AD47" s="361"/>
      <c r="AF47" s="470"/>
      <c r="BG47" s="470"/>
    </row>
    <row r="48" spans="3:59" s="466" customFormat="1" ht="69" customHeight="1" x14ac:dyDescent="0.25">
      <c r="C48" s="464"/>
      <c r="E48" s="503"/>
      <c r="H48" s="258"/>
      <c r="I48" s="202"/>
      <c r="J48" s="202"/>
      <c r="K48" s="202"/>
      <c r="L48" s="376"/>
      <c r="N48" s="464"/>
      <c r="O48" s="464"/>
      <c r="P48" s="464"/>
      <c r="S48" s="202"/>
      <c r="T48" s="146"/>
      <c r="V48" s="502"/>
      <c r="W48" s="502"/>
      <c r="X48" s="147"/>
      <c r="Y48" s="465"/>
      <c r="AA48" s="362"/>
      <c r="AB48" s="365"/>
      <c r="AD48" s="465"/>
      <c r="BG48" s="470"/>
    </row>
    <row r="49" spans="3:59" s="466" customFormat="1" ht="69" customHeight="1" x14ac:dyDescent="0.25">
      <c r="C49" s="464"/>
      <c r="E49" s="508"/>
      <c r="H49" s="501"/>
      <c r="I49" s="367"/>
      <c r="J49" s="367"/>
      <c r="K49" s="367"/>
      <c r="L49" s="367"/>
      <c r="N49" s="464"/>
      <c r="O49" s="464"/>
      <c r="P49" s="501"/>
      <c r="S49" s="367"/>
      <c r="T49" s="146"/>
      <c r="V49" s="383"/>
      <c r="W49" s="383"/>
      <c r="X49" s="147"/>
      <c r="Y49" s="384"/>
      <c r="AA49" s="362"/>
      <c r="AB49" s="365"/>
      <c r="AD49" s="385"/>
      <c r="AF49" s="470"/>
      <c r="BG49" s="470"/>
    </row>
    <row r="50" spans="3:59" s="466" customFormat="1" ht="69" customHeight="1" x14ac:dyDescent="0.2">
      <c r="C50" s="464"/>
      <c r="E50" s="508"/>
      <c r="H50" s="501"/>
      <c r="I50" s="367"/>
      <c r="J50" s="386"/>
      <c r="K50" s="386"/>
      <c r="L50" s="386"/>
      <c r="N50" s="464"/>
      <c r="O50" s="464"/>
      <c r="P50" s="501"/>
      <c r="S50" s="386"/>
      <c r="T50" s="146"/>
      <c r="U50" s="386"/>
      <c r="V50" s="383"/>
      <c r="W50" s="383"/>
      <c r="X50" s="147"/>
      <c r="Y50" s="465"/>
      <c r="AA50" s="362"/>
      <c r="AB50" s="365"/>
      <c r="AD50" s="367"/>
      <c r="BG50" s="470"/>
    </row>
    <row r="51" spans="3:59" s="466" customFormat="1" ht="69" customHeight="1" x14ac:dyDescent="0.2">
      <c r="C51" s="464"/>
      <c r="E51" s="508"/>
      <c r="H51" s="501"/>
      <c r="I51" s="367"/>
      <c r="J51" s="386"/>
      <c r="K51" s="386"/>
      <c r="L51" s="386"/>
      <c r="N51" s="464"/>
      <c r="O51" s="464"/>
      <c r="P51" s="501"/>
      <c r="S51" s="386"/>
      <c r="T51" s="146"/>
      <c r="V51" s="383"/>
      <c r="W51" s="383"/>
      <c r="X51" s="147"/>
      <c r="Y51" s="465"/>
      <c r="AA51" s="362"/>
      <c r="AB51" s="365"/>
      <c r="AD51" s="465"/>
      <c r="AF51" s="470"/>
      <c r="BG51" s="470"/>
    </row>
    <row r="52" spans="3:59" s="466" customFormat="1" ht="69" customHeight="1" x14ac:dyDescent="0.2">
      <c r="C52" s="464"/>
      <c r="E52" s="508"/>
      <c r="H52" s="501"/>
      <c r="I52" s="367"/>
      <c r="J52" s="387"/>
      <c r="K52" s="367"/>
      <c r="L52" s="386"/>
      <c r="N52" s="464"/>
      <c r="O52" s="464"/>
      <c r="P52" s="386"/>
      <c r="S52" s="367"/>
      <c r="T52" s="146"/>
      <c r="V52" s="388"/>
      <c r="W52" s="388"/>
      <c r="X52" s="147"/>
      <c r="Y52" s="465"/>
      <c r="AA52" s="362"/>
      <c r="AB52" s="365"/>
      <c r="AD52" s="465"/>
      <c r="AF52" s="470"/>
      <c r="BG52" s="470"/>
    </row>
    <row r="53" spans="3:59" s="466" customFormat="1" ht="69" customHeight="1" x14ac:dyDescent="0.2">
      <c r="C53" s="464"/>
      <c r="E53" s="508"/>
      <c r="H53" s="501"/>
      <c r="I53" s="367"/>
      <c r="J53" s="386"/>
      <c r="K53" s="386"/>
      <c r="L53" s="386"/>
      <c r="N53" s="464"/>
      <c r="O53" s="464"/>
      <c r="P53" s="501"/>
      <c r="S53" s="386"/>
      <c r="T53" s="146"/>
      <c r="V53" s="383"/>
      <c r="W53" s="383"/>
      <c r="X53" s="147"/>
      <c r="Y53" s="465"/>
      <c r="AA53" s="362"/>
      <c r="AB53" s="365"/>
      <c r="AD53" s="361"/>
      <c r="AF53" s="470"/>
      <c r="BG53" s="470"/>
    </row>
    <row r="54" spans="3:59" s="466" customFormat="1" ht="69" customHeight="1" x14ac:dyDescent="0.25">
      <c r="C54" s="464"/>
      <c r="E54" s="511"/>
      <c r="H54" s="501"/>
      <c r="I54" s="202"/>
      <c r="J54" s="153"/>
      <c r="K54" s="153"/>
      <c r="L54" s="153"/>
      <c r="M54" s="154"/>
      <c r="N54" s="464"/>
      <c r="O54" s="464"/>
      <c r="P54" s="464"/>
      <c r="S54" s="153"/>
      <c r="T54" s="146"/>
      <c r="V54" s="18"/>
      <c r="W54" s="18"/>
      <c r="X54" s="147"/>
      <c r="Y54" s="15"/>
      <c r="AA54" s="362"/>
      <c r="AB54" s="365"/>
      <c r="AD54" s="364"/>
      <c r="AF54" s="470"/>
      <c r="BG54" s="470"/>
    </row>
    <row r="55" spans="3:59" s="466" customFormat="1" ht="69" customHeight="1" x14ac:dyDescent="0.25">
      <c r="C55" s="464"/>
      <c r="E55" s="511"/>
      <c r="H55" s="501"/>
      <c r="I55" s="202"/>
      <c r="J55" s="389"/>
      <c r="K55" s="153"/>
      <c r="L55" s="153"/>
      <c r="M55" s="157"/>
      <c r="N55" s="464"/>
      <c r="O55" s="464"/>
      <c r="P55" s="464"/>
      <c r="S55" s="153"/>
      <c r="T55" s="146"/>
      <c r="V55" s="158"/>
      <c r="W55" s="158"/>
      <c r="X55" s="147"/>
      <c r="Y55" s="15"/>
      <c r="AA55" s="362"/>
      <c r="AB55" s="365"/>
      <c r="AD55" s="364"/>
      <c r="AF55" s="470"/>
      <c r="BG55" s="470"/>
    </row>
    <row r="56" spans="3:59" s="466" customFormat="1" ht="69" customHeight="1" x14ac:dyDescent="0.25">
      <c r="C56" s="464"/>
      <c r="E56" s="511"/>
      <c r="H56" s="501"/>
      <c r="I56" s="376"/>
      <c r="J56" s="376"/>
      <c r="K56" s="15"/>
      <c r="L56" s="153"/>
      <c r="M56" s="154"/>
      <c r="N56" s="464"/>
      <c r="O56" s="464"/>
      <c r="P56" s="464"/>
      <c r="S56" s="15"/>
      <c r="T56" s="146"/>
      <c r="V56" s="18"/>
      <c r="W56" s="18"/>
      <c r="X56" s="147"/>
      <c r="Y56" s="15"/>
      <c r="AA56" s="362"/>
      <c r="AB56" s="365"/>
      <c r="AD56" s="17"/>
      <c r="AF56" s="470"/>
      <c r="BG56" s="470"/>
    </row>
    <row r="57" spans="3:59" s="466" customFormat="1" ht="69" customHeight="1" x14ac:dyDescent="0.25">
      <c r="C57" s="464"/>
      <c r="E57" s="511"/>
      <c r="H57" s="501"/>
      <c r="I57" s="390"/>
      <c r="J57" s="15"/>
      <c r="K57" s="15"/>
      <c r="L57" s="17"/>
      <c r="M57" s="162"/>
      <c r="N57" s="464"/>
      <c r="O57" s="464"/>
      <c r="P57" s="464"/>
      <c r="S57" s="15"/>
      <c r="T57" s="146"/>
      <c r="V57" s="18"/>
      <c r="W57" s="18"/>
      <c r="X57" s="147"/>
      <c r="Y57" s="15"/>
      <c r="AA57" s="362"/>
      <c r="AB57" s="365"/>
      <c r="AD57" s="364"/>
      <c r="AF57" s="470"/>
      <c r="BG57" s="470"/>
    </row>
    <row r="58" spans="3:59" s="466" customFormat="1" ht="69" customHeight="1" x14ac:dyDescent="0.25">
      <c r="C58" s="464"/>
      <c r="E58" s="511"/>
      <c r="H58" s="501"/>
      <c r="I58" s="202"/>
      <c r="J58" s="15"/>
      <c r="K58" s="15"/>
      <c r="L58" s="391"/>
      <c r="M58" s="164"/>
      <c r="N58" s="464"/>
      <c r="O58" s="464"/>
      <c r="P58" s="464"/>
      <c r="S58" s="15"/>
      <c r="T58" s="146"/>
      <c r="V58" s="18"/>
      <c r="W58" s="155"/>
      <c r="X58" s="147"/>
      <c r="Y58" s="15"/>
      <c r="AA58" s="362"/>
      <c r="AB58" s="365"/>
      <c r="AD58" s="17"/>
      <c r="AF58" s="470"/>
      <c r="BG58" s="470"/>
    </row>
    <row r="59" spans="3:59" s="466" customFormat="1" ht="69" customHeight="1" x14ac:dyDescent="0.25">
      <c r="C59" s="464"/>
      <c r="E59" s="511"/>
      <c r="H59" s="501"/>
      <c r="I59" s="376"/>
      <c r="J59" s="15"/>
      <c r="K59" s="27"/>
      <c r="L59" s="27"/>
      <c r="M59" s="154"/>
      <c r="N59" s="464"/>
      <c r="O59" s="464"/>
      <c r="P59" s="464"/>
      <c r="S59" s="27"/>
      <c r="T59" s="146"/>
      <c r="V59" s="18"/>
      <c r="W59" s="18"/>
      <c r="X59" s="147"/>
      <c r="Y59" s="15"/>
      <c r="AA59" s="362"/>
      <c r="AB59" s="365"/>
      <c r="AD59" s="17"/>
      <c r="AF59" s="470"/>
      <c r="AG59" s="470"/>
      <c r="AH59" s="470"/>
      <c r="AI59" s="470"/>
      <c r="AJ59" s="470"/>
      <c r="AK59" s="470"/>
      <c r="AL59" s="470"/>
      <c r="AM59" s="470"/>
      <c r="AN59" s="470"/>
      <c r="AO59" s="470"/>
      <c r="AP59" s="470"/>
      <c r="AQ59" s="470"/>
      <c r="AR59" s="470"/>
      <c r="AS59" s="470"/>
      <c r="AT59" s="470"/>
      <c r="AU59" s="470"/>
      <c r="AV59" s="470"/>
      <c r="AW59" s="470"/>
      <c r="AX59" s="470"/>
      <c r="AY59" s="470"/>
      <c r="AZ59" s="470"/>
      <c r="BA59" s="470"/>
      <c r="BB59" s="470"/>
      <c r="BC59" s="470"/>
      <c r="BD59" s="470"/>
      <c r="BE59" s="470"/>
      <c r="BF59" s="470"/>
      <c r="BG59" s="470"/>
    </row>
    <row r="60" spans="3:59" s="466" customFormat="1" ht="69" customHeight="1" x14ac:dyDescent="0.25">
      <c r="C60" s="464"/>
      <c r="E60" s="511"/>
      <c r="H60" s="501"/>
      <c r="I60" s="202"/>
      <c r="J60" s="15"/>
      <c r="K60" s="15"/>
      <c r="L60" s="15"/>
      <c r="M60" s="162"/>
      <c r="N60" s="464"/>
      <c r="O60" s="464"/>
      <c r="P60" s="464"/>
      <c r="S60" s="15"/>
      <c r="T60" s="146"/>
      <c r="V60" s="18"/>
      <c r="W60" s="18"/>
      <c r="X60" s="147"/>
      <c r="Y60" s="15"/>
      <c r="AA60" s="362"/>
      <c r="AB60" s="365"/>
      <c r="AD60" s="17"/>
      <c r="AF60" s="470"/>
      <c r="BG60" s="470"/>
    </row>
    <row r="61" spans="3:59" s="466" customFormat="1" ht="69" customHeight="1" x14ac:dyDescent="0.25">
      <c r="C61" s="464"/>
      <c r="E61" s="511"/>
      <c r="H61" s="501"/>
      <c r="I61" s="202"/>
      <c r="J61" s="15"/>
      <c r="K61" s="15"/>
      <c r="L61" s="15"/>
      <c r="M61" s="162"/>
      <c r="N61" s="464"/>
      <c r="O61" s="464"/>
      <c r="P61" s="464"/>
      <c r="S61" s="15"/>
      <c r="T61" s="146"/>
      <c r="V61" s="18"/>
      <c r="W61" s="18"/>
      <c r="X61" s="147"/>
      <c r="Y61" s="15"/>
      <c r="AA61" s="362"/>
      <c r="AB61" s="365"/>
      <c r="AD61" s="17"/>
      <c r="AF61" s="470"/>
      <c r="BG61" s="470"/>
    </row>
    <row r="62" spans="3:59" s="466" customFormat="1" ht="69" customHeight="1" x14ac:dyDescent="0.25">
      <c r="C62" s="464"/>
      <c r="E62" s="511"/>
      <c r="H62" s="501"/>
      <c r="I62" s="202"/>
      <c r="J62" s="15"/>
      <c r="K62" s="15"/>
      <c r="L62" s="15"/>
      <c r="M62" s="162"/>
      <c r="N62" s="464"/>
      <c r="O62" s="464"/>
      <c r="P62" s="464"/>
      <c r="S62" s="15"/>
      <c r="T62" s="146"/>
      <c r="V62" s="18"/>
      <c r="W62" s="18"/>
      <c r="X62" s="147"/>
      <c r="Y62" s="15"/>
      <c r="AA62" s="362"/>
      <c r="AB62" s="365"/>
      <c r="AD62" s="175"/>
      <c r="AF62" s="470"/>
      <c r="BG62" s="470"/>
    </row>
    <row r="63" spans="3:59" s="466" customFormat="1" ht="69" customHeight="1" x14ac:dyDescent="0.25">
      <c r="C63" s="464"/>
      <c r="E63" s="511"/>
      <c r="H63" s="501"/>
      <c r="I63" s="202"/>
      <c r="J63" s="27"/>
      <c r="K63" s="27"/>
      <c r="L63" s="27"/>
      <c r="M63" s="164"/>
      <c r="N63" s="464"/>
      <c r="O63" s="464"/>
      <c r="P63" s="464"/>
      <c r="S63" s="27"/>
      <c r="T63" s="146"/>
      <c r="V63" s="18"/>
      <c r="W63" s="18"/>
      <c r="X63" s="147"/>
      <c r="Y63" s="15"/>
      <c r="AA63" s="362"/>
      <c r="AB63" s="365"/>
      <c r="AD63" s="17"/>
      <c r="AF63" s="470"/>
      <c r="BG63" s="470"/>
    </row>
    <row r="64" spans="3:59" s="466" customFormat="1" ht="69" customHeight="1" x14ac:dyDescent="0.25">
      <c r="C64" s="464"/>
      <c r="E64" s="508"/>
      <c r="H64" s="501"/>
      <c r="I64" s="367"/>
      <c r="J64" s="392"/>
      <c r="N64" s="464"/>
      <c r="O64" s="464"/>
      <c r="P64" s="464"/>
      <c r="T64" s="146"/>
      <c r="X64" s="147"/>
      <c r="Y64" s="203"/>
      <c r="AA64" s="362"/>
      <c r="AB64" s="365"/>
      <c r="AD64" s="15"/>
      <c r="AF64" s="470"/>
      <c r="BG64" s="470"/>
    </row>
    <row r="65" spans="3:59" s="466" customFormat="1" ht="69" customHeight="1" x14ac:dyDescent="0.25">
      <c r="C65" s="464"/>
      <c r="E65" s="508"/>
      <c r="H65" s="501"/>
      <c r="I65" s="202"/>
      <c r="J65" s="392"/>
      <c r="N65" s="464"/>
      <c r="O65" s="464"/>
      <c r="P65" s="464"/>
      <c r="T65" s="146"/>
      <c r="X65" s="147"/>
      <c r="Y65" s="203"/>
      <c r="AA65" s="362"/>
      <c r="AB65" s="365"/>
      <c r="AD65" s="15"/>
      <c r="AF65" s="470"/>
      <c r="BG65" s="470"/>
    </row>
    <row r="66" spans="3:59" s="466" customFormat="1" ht="69" customHeight="1" x14ac:dyDescent="0.25">
      <c r="C66" s="464"/>
      <c r="E66" s="508"/>
      <c r="H66" s="501"/>
      <c r="I66" s="202"/>
      <c r="J66" s="392"/>
      <c r="N66" s="464"/>
      <c r="O66" s="464"/>
      <c r="P66" s="464"/>
      <c r="T66" s="146"/>
      <c r="X66" s="147"/>
      <c r="Y66" s="203"/>
      <c r="AA66" s="362"/>
      <c r="AB66" s="365"/>
      <c r="AD66" s="15"/>
      <c r="AF66" s="470"/>
      <c r="BG66" s="470"/>
    </row>
    <row r="67" spans="3:59" s="466" customFormat="1" ht="69" customHeight="1" x14ac:dyDescent="0.25">
      <c r="C67" s="464"/>
      <c r="E67" s="508"/>
      <c r="H67" s="501"/>
      <c r="I67" s="202"/>
      <c r="J67" s="392"/>
      <c r="N67" s="464"/>
      <c r="O67" s="464"/>
      <c r="P67" s="464"/>
      <c r="T67" s="146"/>
      <c r="X67" s="147"/>
      <c r="Y67" s="203"/>
      <c r="AA67" s="362"/>
      <c r="AB67" s="365"/>
      <c r="AD67" s="15"/>
      <c r="AF67" s="470"/>
      <c r="BG67" s="470"/>
    </row>
    <row r="68" spans="3:59" s="466" customFormat="1" ht="69" customHeight="1" x14ac:dyDescent="0.2">
      <c r="C68" s="464"/>
      <c r="E68" s="503"/>
      <c r="H68" s="501"/>
      <c r="I68" s="370"/>
      <c r="N68" s="464"/>
      <c r="O68" s="464"/>
      <c r="P68" s="464"/>
      <c r="T68" s="146"/>
      <c r="X68" s="147"/>
      <c r="Y68" s="372"/>
      <c r="AA68" s="362"/>
      <c r="AB68" s="365"/>
      <c r="AF68" s="470"/>
      <c r="BG68" s="470"/>
    </row>
    <row r="69" spans="3:59" s="466" customFormat="1" ht="69" customHeight="1" x14ac:dyDescent="0.25">
      <c r="C69" s="464"/>
      <c r="E69" s="503"/>
      <c r="H69" s="501"/>
      <c r="I69" s="202"/>
      <c r="J69" s="203"/>
      <c r="K69" s="27"/>
      <c r="L69" s="20"/>
      <c r="M69" s="197"/>
      <c r="N69" s="464"/>
      <c r="O69" s="464"/>
      <c r="P69" s="464"/>
      <c r="T69" s="146"/>
      <c r="U69" s="27"/>
      <c r="V69" s="393"/>
      <c r="W69" s="393"/>
      <c r="X69" s="147"/>
      <c r="Y69" s="27"/>
      <c r="AA69" s="362"/>
      <c r="AB69" s="365"/>
      <c r="AF69" s="470"/>
      <c r="BG69" s="470"/>
    </row>
    <row r="70" spans="3:59" s="466" customFormat="1" ht="69" customHeight="1" x14ac:dyDescent="0.25">
      <c r="C70" s="464"/>
      <c r="E70" s="503"/>
      <c r="H70" s="501"/>
      <c r="I70" s="202"/>
      <c r="J70" s="203"/>
      <c r="K70" s="17"/>
      <c r="L70" s="199"/>
      <c r="M70" s="164"/>
      <c r="N70" s="464"/>
      <c r="O70" s="464"/>
      <c r="P70" s="464"/>
      <c r="T70" s="146"/>
      <c r="U70" s="17"/>
      <c r="V70" s="393"/>
      <c r="W70" s="393"/>
      <c r="X70" s="147"/>
      <c r="Y70" s="27"/>
      <c r="AA70" s="362"/>
      <c r="AB70" s="365"/>
      <c r="AF70" s="470"/>
      <c r="BG70" s="470"/>
    </row>
    <row r="71" spans="3:59" s="466" customFormat="1" ht="69" customHeight="1" x14ac:dyDescent="0.2">
      <c r="C71" s="464"/>
      <c r="E71" s="503"/>
      <c r="H71" s="501"/>
      <c r="I71" s="465"/>
      <c r="J71" s="203"/>
      <c r="K71" s="465"/>
      <c r="L71" s="200"/>
      <c r="M71" s="465"/>
      <c r="N71" s="464"/>
      <c r="O71" s="464"/>
      <c r="P71" s="395"/>
      <c r="T71" s="146"/>
      <c r="U71" s="465"/>
      <c r="V71" s="378"/>
      <c r="W71" s="201"/>
      <c r="X71" s="147"/>
      <c r="Y71" s="403"/>
      <c r="AA71" s="362"/>
      <c r="AB71" s="365"/>
      <c r="AF71" s="470"/>
      <c r="BG71" s="470"/>
    </row>
    <row r="72" spans="3:59" s="466" customFormat="1" ht="69" customHeight="1" x14ac:dyDescent="0.2">
      <c r="C72" s="464"/>
      <c r="E72" s="503"/>
      <c r="H72" s="501"/>
      <c r="I72" s="202"/>
      <c r="J72" s="199"/>
      <c r="K72" s="16"/>
      <c r="L72" s="199"/>
      <c r="M72" s="164"/>
      <c r="N72" s="464"/>
      <c r="O72" s="464"/>
      <c r="P72" s="464"/>
      <c r="T72" s="146"/>
      <c r="U72" s="16"/>
      <c r="V72" s="393"/>
      <c r="W72" s="393"/>
      <c r="X72" s="147"/>
      <c r="Y72" s="403"/>
      <c r="AA72" s="362"/>
      <c r="AB72" s="365"/>
      <c r="AF72" s="470"/>
      <c r="BG72" s="470"/>
    </row>
    <row r="73" spans="3:59" s="466" customFormat="1" ht="69" customHeight="1" x14ac:dyDescent="0.2">
      <c r="C73" s="464"/>
      <c r="E73" s="503"/>
      <c r="H73" s="501"/>
      <c r="I73" s="370"/>
      <c r="N73" s="464"/>
      <c r="O73" s="464"/>
      <c r="T73" s="146"/>
      <c r="X73" s="147"/>
      <c r="Y73" s="372"/>
      <c r="AA73" s="362"/>
      <c r="AB73" s="365"/>
      <c r="AF73" s="470"/>
      <c r="BG73" s="470"/>
    </row>
    <row r="74" spans="3:59" s="466" customFormat="1" ht="69" customHeight="1" x14ac:dyDescent="0.2">
      <c r="C74" s="464"/>
      <c r="E74" s="503"/>
      <c r="H74" s="501"/>
      <c r="I74" s="370"/>
      <c r="N74" s="464"/>
      <c r="O74" s="464"/>
      <c r="T74" s="146"/>
      <c r="X74" s="147"/>
      <c r="Y74" s="372"/>
      <c r="AA74" s="362"/>
      <c r="AB74" s="365"/>
      <c r="AF74" s="470"/>
      <c r="BG74" s="470"/>
    </row>
    <row r="75" spans="3:59" s="466" customFormat="1" ht="69" customHeight="1" x14ac:dyDescent="0.25">
      <c r="C75" s="464"/>
      <c r="E75" s="503"/>
      <c r="H75" s="501"/>
      <c r="I75" s="202"/>
      <c r="N75" s="464"/>
      <c r="O75" s="464"/>
      <c r="P75" s="395"/>
      <c r="T75" s="146"/>
      <c r="X75" s="147"/>
      <c r="Y75" s="366"/>
      <c r="AA75" s="362"/>
      <c r="AB75" s="365"/>
      <c r="AF75" s="470"/>
      <c r="BG75" s="470"/>
    </row>
    <row r="76" spans="3:59" s="466" customFormat="1" ht="69" customHeight="1" x14ac:dyDescent="0.2">
      <c r="C76" s="464"/>
      <c r="E76" s="503"/>
      <c r="H76" s="258"/>
      <c r="I76" s="386"/>
      <c r="J76" s="199"/>
      <c r="K76" s="17"/>
      <c r="L76" s="17"/>
      <c r="N76" s="464"/>
      <c r="O76" s="464"/>
      <c r="P76" s="464"/>
      <c r="T76" s="146"/>
      <c r="U76" s="17"/>
      <c r="V76" s="393"/>
      <c r="W76" s="393"/>
      <c r="X76" s="147"/>
      <c r="Y76" s="366"/>
      <c r="AA76" s="362"/>
      <c r="AB76" s="365"/>
      <c r="AF76" s="470"/>
      <c r="BG76" s="470"/>
    </row>
    <row r="77" spans="3:59" s="466" customFormat="1" ht="69" customHeight="1" x14ac:dyDescent="0.25">
      <c r="C77" s="464"/>
      <c r="E77" s="503"/>
      <c r="H77" s="258"/>
      <c r="I77" s="370"/>
      <c r="J77" s="396"/>
      <c r="N77" s="464"/>
      <c r="O77" s="464"/>
      <c r="P77" s="464"/>
      <c r="T77" s="146"/>
      <c r="X77" s="147"/>
      <c r="AA77" s="362"/>
      <c r="AB77" s="365"/>
      <c r="AF77" s="470"/>
      <c r="BG77" s="470"/>
    </row>
    <row r="78" spans="3:59" s="466" customFormat="1" ht="69" customHeight="1" x14ac:dyDescent="0.2">
      <c r="C78" s="464"/>
      <c r="E78" s="503"/>
      <c r="H78" s="258"/>
      <c r="I78" s="397"/>
      <c r="J78" s="199"/>
      <c r="K78" s="17"/>
      <c r="L78" s="17"/>
      <c r="N78" s="464"/>
      <c r="O78" s="464"/>
      <c r="P78" s="464"/>
      <c r="T78" s="146"/>
      <c r="U78" s="17"/>
      <c r="V78" s="393"/>
      <c r="W78" s="393"/>
      <c r="X78" s="147"/>
      <c r="Y78" s="361"/>
      <c r="AA78" s="362"/>
      <c r="AB78" s="365"/>
      <c r="AF78" s="470"/>
      <c r="BG78" s="470"/>
    </row>
    <row r="79" spans="3:59" s="466" customFormat="1" ht="69" customHeight="1" x14ac:dyDescent="0.2">
      <c r="C79" s="464"/>
      <c r="E79" s="503"/>
      <c r="H79" s="258"/>
      <c r="I79" s="386"/>
      <c r="J79" s="398"/>
      <c r="K79" s="398"/>
      <c r="N79" s="464"/>
      <c r="O79" s="464"/>
      <c r="P79" s="464"/>
      <c r="T79" s="146"/>
      <c r="X79" s="147"/>
      <c r="AA79" s="362"/>
      <c r="AB79" s="365"/>
      <c r="AF79" s="470"/>
      <c r="BG79" s="470"/>
    </row>
    <row r="80" spans="3:59" s="466" customFormat="1" ht="69" customHeight="1" x14ac:dyDescent="0.2">
      <c r="C80" s="464"/>
      <c r="E80" s="511"/>
      <c r="H80" s="258"/>
      <c r="I80" s="399"/>
      <c r="K80" s="503"/>
      <c r="M80" s="400"/>
      <c r="N80" s="464"/>
      <c r="O80" s="464"/>
      <c r="P80" s="464"/>
      <c r="T80" s="146"/>
      <c r="V80" s="382"/>
      <c r="W80" s="382"/>
      <c r="X80" s="147"/>
      <c r="Y80" s="196"/>
      <c r="AA80" s="362"/>
      <c r="AB80" s="365"/>
      <c r="AF80" s="470"/>
      <c r="BG80" s="470"/>
    </row>
    <row r="81" spans="3:59" s="466" customFormat="1" ht="69" customHeight="1" x14ac:dyDescent="0.25">
      <c r="C81" s="464"/>
      <c r="E81" s="511"/>
      <c r="H81" s="258"/>
      <c r="I81" s="401"/>
      <c r="K81" s="503"/>
      <c r="M81" s="400"/>
      <c r="N81" s="464"/>
      <c r="O81" s="464"/>
      <c r="P81" s="464"/>
      <c r="T81" s="146"/>
      <c r="V81" s="382"/>
      <c r="W81" s="382"/>
      <c r="X81" s="147"/>
      <c r="Y81" s="196"/>
      <c r="AA81" s="362"/>
      <c r="AB81" s="365"/>
      <c r="AF81" s="470"/>
      <c r="BG81" s="470"/>
    </row>
    <row r="82" spans="3:59" s="466" customFormat="1" ht="69" customHeight="1" x14ac:dyDescent="0.25">
      <c r="C82" s="464"/>
      <c r="E82" s="511"/>
      <c r="H82" s="258"/>
      <c r="I82" s="401"/>
      <c r="K82" s="380"/>
      <c r="M82" s="400"/>
      <c r="N82" s="464"/>
      <c r="O82" s="464"/>
      <c r="P82" s="395"/>
      <c r="T82" s="146"/>
      <c r="V82" s="382"/>
      <c r="W82" s="382"/>
      <c r="X82" s="147"/>
      <c r="Y82" s="196"/>
      <c r="AA82" s="362"/>
      <c r="AB82" s="365"/>
      <c r="AF82" s="470"/>
      <c r="BG82" s="470"/>
    </row>
    <row r="83" spans="3:59" s="466" customFormat="1" ht="69" customHeight="1" x14ac:dyDescent="0.2">
      <c r="C83" s="464"/>
      <c r="E83" s="511"/>
      <c r="H83" s="258"/>
      <c r="I83" s="402"/>
      <c r="M83" s="400"/>
      <c r="N83" s="464"/>
      <c r="O83" s="464"/>
      <c r="P83" s="464"/>
      <c r="T83" s="146"/>
      <c r="V83" s="382"/>
      <c r="W83" s="382"/>
      <c r="X83" s="147"/>
      <c r="Y83" s="372"/>
      <c r="AA83" s="362"/>
      <c r="AB83" s="365"/>
      <c r="AF83" s="470"/>
      <c r="BG83" s="470"/>
    </row>
    <row r="84" spans="3:59" s="466" customFormat="1" ht="69" customHeight="1" x14ac:dyDescent="0.2">
      <c r="C84" s="464"/>
      <c r="E84" s="511"/>
      <c r="H84" s="258"/>
      <c r="I84" s="402"/>
      <c r="M84" s="400"/>
      <c r="N84" s="464"/>
      <c r="O84" s="464"/>
      <c r="P84" s="464"/>
      <c r="T84" s="146"/>
      <c r="V84" s="382"/>
      <c r="W84" s="382"/>
      <c r="X84" s="147"/>
      <c r="Y84" s="372"/>
      <c r="AA84" s="362"/>
      <c r="AB84" s="365"/>
      <c r="AF84" s="470"/>
      <c r="BG84" s="470"/>
    </row>
    <row r="85" spans="3:59" s="466" customFormat="1" ht="69" customHeight="1" x14ac:dyDescent="0.25">
      <c r="C85" s="464"/>
      <c r="E85" s="511"/>
      <c r="H85" s="258"/>
      <c r="I85" s="401"/>
      <c r="M85" s="400"/>
      <c r="N85" s="464"/>
      <c r="O85" s="464"/>
      <c r="P85" s="394"/>
      <c r="T85" s="146"/>
      <c r="V85" s="382"/>
      <c r="W85" s="382"/>
      <c r="X85" s="147"/>
      <c r="Y85" s="196"/>
      <c r="AA85" s="362"/>
      <c r="AB85" s="365"/>
      <c r="AF85" s="470"/>
      <c r="BG85" s="470"/>
    </row>
    <row r="86" spans="3:59" s="466" customFormat="1" ht="69" customHeight="1" x14ac:dyDescent="0.25">
      <c r="C86" s="464"/>
      <c r="E86" s="511"/>
      <c r="H86" s="258"/>
      <c r="I86" s="401"/>
      <c r="M86" s="400"/>
      <c r="N86" s="464"/>
      <c r="O86" s="464"/>
      <c r="P86" s="394"/>
      <c r="T86" s="146"/>
      <c r="V86" s="382"/>
      <c r="W86" s="382"/>
      <c r="X86" s="147"/>
      <c r="Y86" s="196"/>
      <c r="AA86" s="362"/>
      <c r="AB86" s="365"/>
      <c r="AF86" s="470"/>
      <c r="BG86" s="470"/>
    </row>
    <row r="87" spans="3:59" s="466" customFormat="1" ht="69" customHeight="1" x14ac:dyDescent="0.25">
      <c r="C87" s="464"/>
      <c r="E87" s="511"/>
      <c r="H87" s="258"/>
      <c r="I87" s="401"/>
      <c r="J87" s="199"/>
      <c r="K87" s="464"/>
      <c r="L87" s="380"/>
      <c r="M87" s="400"/>
      <c r="N87" s="464"/>
      <c r="O87" s="464"/>
      <c r="P87" s="258"/>
      <c r="S87" s="464"/>
      <c r="T87" s="146"/>
      <c r="V87" s="393"/>
      <c r="W87" s="393"/>
      <c r="X87" s="147"/>
      <c r="Y87" s="196"/>
      <c r="AA87" s="362"/>
      <c r="AB87" s="365"/>
      <c r="AF87" s="470"/>
      <c r="BG87" s="470"/>
    </row>
    <row r="88" spans="3:59" s="466" customFormat="1" ht="69" customHeight="1" x14ac:dyDescent="0.2">
      <c r="C88" s="464"/>
      <c r="E88" s="511"/>
      <c r="H88" s="258"/>
      <c r="I88" s="403"/>
      <c r="J88" s="395"/>
      <c r="K88" s="395"/>
      <c r="L88" s="395"/>
      <c r="M88" s="258"/>
      <c r="N88" s="464"/>
      <c r="O88" s="464"/>
      <c r="P88" s="464"/>
      <c r="T88" s="146"/>
      <c r="V88" s="393"/>
      <c r="W88" s="393"/>
      <c r="X88" s="147"/>
      <c r="Y88" s="372"/>
      <c r="AA88" s="362"/>
      <c r="AB88" s="365"/>
      <c r="AF88" s="470"/>
      <c r="BG88" s="470"/>
    </row>
    <row r="89" spans="3:59" s="466" customFormat="1" ht="69" customHeight="1" x14ac:dyDescent="0.25">
      <c r="C89" s="464"/>
      <c r="E89" s="511"/>
      <c r="H89" s="258"/>
      <c r="I89" s="376"/>
      <c r="J89" s="199"/>
      <c r="K89" s="258"/>
      <c r="L89" s="258"/>
      <c r="M89" s="258"/>
      <c r="N89" s="464"/>
      <c r="O89" s="464"/>
      <c r="P89" s="258"/>
      <c r="S89" s="258"/>
      <c r="T89" s="146"/>
      <c r="V89" s="393"/>
      <c r="W89" s="393"/>
      <c r="X89" s="147"/>
      <c r="Y89" s="196"/>
      <c r="AA89" s="362"/>
      <c r="AB89" s="365"/>
      <c r="AF89" s="470"/>
      <c r="BG89" s="470"/>
    </row>
    <row r="90" spans="3:59" s="466" customFormat="1" ht="69" customHeight="1" x14ac:dyDescent="0.25">
      <c r="C90" s="464"/>
      <c r="E90" s="511"/>
      <c r="H90" s="258"/>
      <c r="I90" s="376"/>
      <c r="J90" s="199"/>
      <c r="K90" s="258"/>
      <c r="L90" s="258"/>
      <c r="M90" s="258"/>
      <c r="N90" s="464"/>
      <c r="O90" s="464"/>
      <c r="P90" s="258"/>
      <c r="S90" s="258"/>
      <c r="T90" s="146"/>
      <c r="V90" s="393"/>
      <c r="W90" s="393"/>
      <c r="X90" s="147"/>
      <c r="Y90" s="258"/>
      <c r="AA90" s="362"/>
      <c r="AB90" s="365"/>
      <c r="AF90" s="470"/>
      <c r="BG90" s="470"/>
    </row>
    <row r="91" spans="3:59" s="466" customFormat="1" ht="69" customHeight="1" x14ac:dyDescent="0.25">
      <c r="C91" s="464"/>
      <c r="E91" s="511"/>
      <c r="H91" s="258"/>
      <c r="I91" s="376"/>
      <c r="J91" s="199"/>
      <c r="K91" s="258"/>
      <c r="L91" s="258"/>
      <c r="M91" s="258"/>
      <c r="N91" s="464"/>
      <c r="O91" s="464"/>
      <c r="P91" s="258"/>
      <c r="S91" s="258"/>
      <c r="T91" s="146"/>
      <c r="V91" s="393"/>
      <c r="W91" s="393"/>
      <c r="X91" s="147"/>
      <c r="Y91" s="27"/>
      <c r="AA91" s="362"/>
      <c r="AB91" s="365"/>
      <c r="AF91" s="470"/>
      <c r="BG91" s="470"/>
    </row>
    <row r="92" spans="3:59" s="466" customFormat="1" ht="69" customHeight="1" x14ac:dyDescent="0.25">
      <c r="C92" s="464"/>
      <c r="E92" s="511"/>
      <c r="H92" s="258"/>
      <c r="I92" s="376"/>
      <c r="J92" s="199"/>
      <c r="K92" s="258"/>
      <c r="L92" s="258"/>
      <c r="M92" s="258"/>
      <c r="N92" s="464"/>
      <c r="O92" s="464"/>
      <c r="P92" s="258"/>
      <c r="S92" s="258"/>
      <c r="T92" s="146"/>
      <c r="V92" s="393"/>
      <c r="W92" s="393"/>
      <c r="X92" s="147"/>
      <c r="Y92" s="27"/>
      <c r="AA92" s="362"/>
      <c r="AB92" s="365"/>
      <c r="AF92" s="470"/>
      <c r="BG92" s="470"/>
    </row>
    <row r="93" spans="3:59" s="466" customFormat="1" ht="69" customHeight="1" x14ac:dyDescent="0.25">
      <c r="C93" s="464"/>
      <c r="E93" s="511"/>
      <c r="H93" s="258"/>
      <c r="I93" s="376"/>
      <c r="J93" s="199"/>
      <c r="K93" s="258"/>
      <c r="L93" s="258"/>
      <c r="M93" s="258"/>
      <c r="N93" s="464"/>
      <c r="O93" s="464"/>
      <c r="P93" s="258"/>
      <c r="S93" s="258"/>
      <c r="T93" s="146"/>
      <c r="V93" s="393"/>
      <c r="W93" s="393"/>
      <c r="X93" s="147"/>
      <c r="Y93" s="27"/>
      <c r="AA93" s="362"/>
      <c r="AB93" s="365"/>
      <c r="AF93" s="470"/>
      <c r="BG93" s="470"/>
    </row>
    <row r="94" spans="3:59" s="466" customFormat="1" ht="69" customHeight="1" x14ac:dyDescent="0.25">
      <c r="C94" s="464"/>
      <c r="E94" s="511"/>
      <c r="H94" s="258"/>
      <c r="I94" s="376"/>
      <c r="J94" s="199"/>
      <c r="K94" s="258"/>
      <c r="L94" s="258"/>
      <c r="M94" s="258"/>
      <c r="N94" s="464"/>
      <c r="O94" s="464"/>
      <c r="P94" s="258"/>
      <c r="S94" s="258"/>
      <c r="T94" s="146"/>
      <c r="V94" s="393"/>
      <c r="W94" s="393"/>
      <c r="X94" s="147"/>
      <c r="Y94" s="258"/>
      <c r="AA94" s="362"/>
      <c r="AB94" s="365"/>
      <c r="AF94" s="470"/>
      <c r="BG94" s="470"/>
    </row>
    <row r="95" spans="3:59" s="466" customFormat="1" ht="69" customHeight="1" x14ac:dyDescent="0.25">
      <c r="C95" s="464"/>
      <c r="E95" s="503"/>
      <c r="H95" s="501"/>
      <c r="I95" s="388"/>
      <c r="J95" s="199"/>
      <c r="N95" s="464"/>
      <c r="O95" s="464"/>
      <c r="P95" s="464"/>
      <c r="T95" s="146"/>
      <c r="X95" s="147"/>
      <c r="Y95" s="258"/>
      <c r="AA95" s="362"/>
      <c r="AB95" s="365"/>
      <c r="AF95" s="470"/>
      <c r="BG95" s="470"/>
    </row>
    <row r="96" spans="3:59" s="466" customFormat="1" ht="69" customHeight="1" x14ac:dyDescent="0.25">
      <c r="C96" s="464"/>
      <c r="E96" s="503"/>
      <c r="H96" s="501"/>
      <c r="I96" s="504"/>
      <c r="N96" s="464"/>
      <c r="O96" s="464"/>
      <c r="P96" s="464"/>
      <c r="T96" s="146"/>
      <c r="X96" s="147"/>
      <c r="AA96" s="362"/>
      <c r="AB96" s="365"/>
      <c r="AF96" s="470"/>
      <c r="BG96" s="470"/>
    </row>
    <row r="97" spans="3:59" s="466" customFormat="1" ht="69" customHeight="1" x14ac:dyDescent="0.25">
      <c r="C97" s="464"/>
      <c r="E97" s="503"/>
      <c r="H97" s="501"/>
      <c r="I97" s="388"/>
      <c r="J97" s="199"/>
      <c r="K97" s="258"/>
      <c r="L97" s="258"/>
      <c r="M97" s="258"/>
      <c r="N97" s="464"/>
      <c r="O97" s="464"/>
      <c r="P97" s="258"/>
      <c r="S97" s="258"/>
      <c r="T97" s="146"/>
      <c r="V97" s="393"/>
      <c r="W97" s="393"/>
      <c r="X97" s="147"/>
      <c r="Y97" s="258"/>
      <c r="AA97" s="362"/>
      <c r="AB97" s="365"/>
      <c r="AF97" s="470"/>
      <c r="BG97" s="470"/>
    </row>
    <row r="98" spans="3:59" s="466" customFormat="1" ht="69" customHeight="1" x14ac:dyDescent="0.25">
      <c r="C98" s="464"/>
      <c r="E98" s="503"/>
      <c r="H98" s="501"/>
      <c r="I98" s="388"/>
      <c r="J98" s="199"/>
      <c r="K98" s="258"/>
      <c r="L98" s="258"/>
      <c r="M98" s="409"/>
      <c r="N98" s="464"/>
      <c r="O98" s="464"/>
      <c r="P98" s="258"/>
      <c r="S98" s="258"/>
      <c r="T98" s="146"/>
      <c r="V98" s="393"/>
      <c r="W98" s="393"/>
      <c r="X98" s="147"/>
      <c r="Y98" s="258"/>
      <c r="AA98" s="362"/>
      <c r="AB98" s="365"/>
      <c r="AF98" s="470"/>
      <c r="BG98" s="470"/>
    </row>
    <row r="99" spans="3:59" s="466" customFormat="1" ht="69" customHeight="1" x14ac:dyDescent="0.25">
      <c r="C99" s="464"/>
      <c r="E99" s="503"/>
      <c r="H99" s="501"/>
      <c r="I99" s="388"/>
      <c r="J99" s="199"/>
      <c r="K99" s="258"/>
      <c r="L99" s="258"/>
      <c r="M99" s="409"/>
      <c r="N99" s="464"/>
      <c r="O99" s="464"/>
      <c r="P99" s="258"/>
      <c r="S99" s="258"/>
      <c r="T99" s="146"/>
      <c r="V99" s="393"/>
      <c r="W99" s="393"/>
      <c r="X99" s="147"/>
      <c r="Y99" s="258"/>
      <c r="AA99" s="362"/>
      <c r="AB99" s="365"/>
      <c r="AF99" s="470"/>
      <c r="BG99" s="470"/>
    </row>
    <row r="100" spans="3:59" s="466" customFormat="1" ht="69" customHeight="1" x14ac:dyDescent="0.25">
      <c r="C100" s="464"/>
      <c r="E100" s="503"/>
      <c r="H100" s="258"/>
      <c r="I100" s="366"/>
      <c r="J100" s="199"/>
      <c r="K100" s="258"/>
      <c r="L100" s="258"/>
      <c r="M100" s="409"/>
      <c r="N100" s="464"/>
      <c r="O100" s="464"/>
      <c r="P100" s="464"/>
      <c r="S100" s="258"/>
      <c r="T100" s="146"/>
      <c r="V100" s="393"/>
      <c r="W100" s="393"/>
      <c r="X100" s="147"/>
      <c r="Y100" s="258"/>
      <c r="AA100" s="362"/>
      <c r="AB100" s="365"/>
      <c r="AF100" s="470"/>
      <c r="BG100" s="470"/>
    </row>
    <row r="101" spans="3:59" s="466" customFormat="1" ht="69" customHeight="1" x14ac:dyDescent="0.25">
      <c r="C101" s="464"/>
      <c r="E101" s="503"/>
      <c r="H101" s="258"/>
      <c r="I101" s="366"/>
      <c r="J101" s="199"/>
      <c r="K101" s="258"/>
      <c r="L101" s="258"/>
      <c r="M101" s="409"/>
      <c r="N101" s="464"/>
      <c r="O101" s="464"/>
      <c r="P101" s="464"/>
      <c r="S101" s="258"/>
      <c r="T101" s="146"/>
      <c r="V101" s="393"/>
      <c r="W101" s="393"/>
      <c r="X101" s="147"/>
      <c r="Y101" s="258"/>
      <c r="AA101" s="362"/>
      <c r="AB101" s="365"/>
      <c r="AF101" s="470"/>
      <c r="BG101" s="470"/>
    </row>
    <row r="102" spans="3:59" s="466" customFormat="1" ht="69" customHeight="1" x14ac:dyDescent="0.25">
      <c r="C102" s="464"/>
      <c r="E102" s="503"/>
      <c r="H102" s="258"/>
      <c r="I102" s="364"/>
      <c r="J102" s="199"/>
      <c r="K102" s="258"/>
      <c r="L102" s="464"/>
      <c r="M102" s="409"/>
      <c r="N102" s="464"/>
      <c r="O102" s="464"/>
      <c r="P102" s="464"/>
      <c r="S102" s="258"/>
      <c r="T102" s="146"/>
      <c r="U102" s="258"/>
      <c r="V102" s="393"/>
      <c r="W102" s="393"/>
      <c r="X102" s="147"/>
      <c r="Y102" s="258"/>
      <c r="AA102" s="362"/>
      <c r="AB102" s="365"/>
      <c r="AF102" s="470"/>
      <c r="BG102" s="470"/>
    </row>
    <row r="103" spans="3:59" s="466" customFormat="1" ht="69" customHeight="1" x14ac:dyDescent="0.25">
      <c r="C103" s="464"/>
      <c r="E103" s="503"/>
      <c r="H103" s="258"/>
      <c r="I103" s="364"/>
      <c r="J103" s="199"/>
      <c r="K103" s="258"/>
      <c r="L103" s="464"/>
      <c r="M103" s="409"/>
      <c r="N103" s="464"/>
      <c r="O103" s="464"/>
      <c r="P103" s="464"/>
      <c r="S103" s="258"/>
      <c r="T103" s="146"/>
      <c r="U103" s="258"/>
      <c r="V103" s="393"/>
      <c r="W103" s="393"/>
      <c r="X103" s="147"/>
      <c r="Y103" s="258"/>
      <c r="AA103" s="362"/>
      <c r="AB103" s="365"/>
      <c r="AF103" s="470"/>
      <c r="BG103" s="470"/>
    </row>
    <row r="104" spans="3:59" s="466" customFormat="1" ht="69" customHeight="1" x14ac:dyDescent="0.25">
      <c r="C104" s="464"/>
      <c r="E104" s="503"/>
      <c r="H104" s="258"/>
      <c r="I104" s="364"/>
      <c r="J104" s="199"/>
      <c r="K104" s="258"/>
      <c r="L104" s="464"/>
      <c r="M104" s="409"/>
      <c r="N104" s="464"/>
      <c r="O104" s="464"/>
      <c r="P104" s="464"/>
      <c r="S104" s="258"/>
      <c r="T104" s="146"/>
      <c r="U104" s="258"/>
      <c r="V104" s="393"/>
      <c r="W104" s="393"/>
      <c r="X104" s="147"/>
      <c r="Y104" s="258"/>
      <c r="AA104" s="362"/>
      <c r="AB104" s="365"/>
      <c r="AF104" s="470"/>
      <c r="BG104" s="470"/>
    </row>
    <row r="105" spans="3:59" s="466" customFormat="1" ht="69" customHeight="1" x14ac:dyDescent="0.25">
      <c r="C105" s="464"/>
      <c r="E105" s="503"/>
      <c r="H105" s="258"/>
      <c r="I105" s="364"/>
      <c r="J105" s="199"/>
      <c r="K105" s="258"/>
      <c r="L105" s="464"/>
      <c r="M105" s="409"/>
      <c r="N105" s="464"/>
      <c r="O105" s="464"/>
      <c r="P105" s="464"/>
      <c r="S105" s="258"/>
      <c r="T105" s="146"/>
      <c r="U105" s="258"/>
      <c r="V105" s="393"/>
      <c r="W105" s="393"/>
      <c r="X105" s="147"/>
      <c r="Y105" s="258"/>
      <c r="AA105" s="362"/>
      <c r="AB105" s="365"/>
      <c r="AF105" s="470"/>
      <c r="BG105" s="470"/>
    </row>
    <row r="106" spans="3:59" s="466" customFormat="1" ht="69" customHeight="1" x14ac:dyDescent="0.25">
      <c r="C106" s="464"/>
      <c r="E106" s="503"/>
      <c r="H106" s="258"/>
      <c r="I106" s="364"/>
      <c r="J106" s="199"/>
      <c r="K106" s="199"/>
      <c r="L106" s="258"/>
      <c r="M106" s="505"/>
      <c r="N106" s="464"/>
      <c r="O106" s="464"/>
      <c r="P106" s="464"/>
      <c r="S106" s="199"/>
      <c r="T106" s="146"/>
      <c r="V106" s="393"/>
      <c r="W106" s="393"/>
      <c r="X106" s="147"/>
      <c r="Y106" s="258"/>
      <c r="Z106" s="365"/>
      <c r="AA106" s="362"/>
      <c r="AB106" s="365"/>
      <c r="AF106" s="470"/>
      <c r="BG106" s="470"/>
    </row>
    <row r="107" spans="3:59" s="466" customFormat="1" ht="69" customHeight="1" x14ac:dyDescent="0.25">
      <c r="C107" s="464"/>
      <c r="E107" s="503"/>
      <c r="H107" s="258"/>
      <c r="I107" s="364"/>
      <c r="J107" s="199"/>
      <c r="K107" s="199"/>
      <c r="L107" s="199"/>
      <c r="M107" s="409"/>
      <c r="N107" s="464"/>
      <c r="O107" s="464"/>
      <c r="P107" s="464"/>
      <c r="S107" s="199"/>
      <c r="T107" s="146"/>
      <c r="V107" s="393"/>
      <c r="W107" s="393"/>
      <c r="X107" s="147"/>
      <c r="Y107" s="258"/>
      <c r="AA107" s="362"/>
      <c r="AB107" s="365"/>
      <c r="AF107" s="470"/>
      <c r="BG107" s="470"/>
    </row>
    <row r="108" spans="3:59" s="466" customFormat="1" ht="69" customHeight="1" x14ac:dyDescent="0.25">
      <c r="C108" s="464"/>
      <c r="E108" s="510"/>
      <c r="H108" s="501"/>
      <c r="I108" s="202"/>
      <c r="N108" s="464"/>
      <c r="O108" s="464"/>
      <c r="P108" s="464"/>
      <c r="T108" s="146"/>
      <c r="X108" s="147"/>
      <c r="AA108" s="362"/>
      <c r="AB108" s="365"/>
      <c r="AF108" s="470"/>
      <c r="BG108" s="470"/>
    </row>
    <row r="109" spans="3:59" s="466" customFormat="1" ht="69" customHeight="1" x14ac:dyDescent="0.25">
      <c r="C109" s="464"/>
      <c r="E109" s="510"/>
      <c r="H109" s="501"/>
      <c r="I109" s="202"/>
      <c r="N109" s="464"/>
      <c r="O109" s="464"/>
      <c r="P109" s="464"/>
      <c r="T109" s="146"/>
      <c r="X109" s="147"/>
      <c r="AA109" s="362"/>
      <c r="AB109" s="365"/>
      <c r="AF109" s="470"/>
      <c r="BG109" s="470"/>
    </row>
    <row r="110" spans="3:59" s="466" customFormat="1" ht="69" customHeight="1" x14ac:dyDescent="0.25">
      <c r="C110" s="464"/>
      <c r="E110" s="510"/>
      <c r="H110" s="501"/>
      <c r="I110" s="202"/>
      <c r="N110" s="464"/>
      <c r="O110" s="464"/>
      <c r="P110" s="464"/>
      <c r="T110" s="146"/>
      <c r="X110" s="147"/>
      <c r="AA110" s="362"/>
      <c r="AB110" s="365"/>
      <c r="AF110" s="470"/>
      <c r="BG110" s="470"/>
    </row>
    <row r="111" spans="3:59" s="466" customFormat="1" ht="69" customHeight="1" x14ac:dyDescent="0.25">
      <c r="C111" s="464"/>
      <c r="E111" s="510"/>
      <c r="H111" s="501"/>
      <c r="I111" s="202"/>
      <c r="N111" s="464"/>
      <c r="O111" s="464"/>
      <c r="P111" s="464"/>
      <c r="T111" s="146"/>
      <c r="X111" s="147"/>
      <c r="AA111" s="362"/>
      <c r="AB111" s="365"/>
      <c r="AF111" s="470"/>
      <c r="BG111" s="470"/>
    </row>
    <row r="112" spans="3:59" s="466" customFormat="1" ht="69" customHeight="1" x14ac:dyDescent="0.25">
      <c r="C112" s="464"/>
      <c r="E112" s="510"/>
      <c r="H112" s="501"/>
      <c r="I112" s="202"/>
      <c r="N112" s="464"/>
      <c r="O112" s="464"/>
      <c r="P112" s="464"/>
      <c r="T112" s="146"/>
      <c r="X112" s="147"/>
      <c r="AA112" s="362"/>
      <c r="AB112" s="365"/>
      <c r="AF112" s="470"/>
      <c r="BG112" s="470"/>
    </row>
    <row r="113" spans="3:59" s="466" customFormat="1" ht="69" customHeight="1" x14ac:dyDescent="0.25">
      <c r="C113" s="464"/>
      <c r="E113" s="503"/>
      <c r="H113" s="258"/>
      <c r="I113" s="202"/>
      <c r="J113" s="27"/>
      <c r="K113" s="27"/>
      <c r="L113" s="27"/>
      <c r="N113" s="464"/>
      <c r="O113" s="464"/>
      <c r="P113" s="160"/>
      <c r="S113" s="27"/>
      <c r="T113" s="146"/>
      <c r="V113" s="404"/>
      <c r="W113" s="18"/>
      <c r="X113" s="147"/>
      <c r="Y113" s="361"/>
      <c r="AA113" s="362"/>
      <c r="AB113" s="365"/>
      <c r="AF113" s="470"/>
      <c r="BG113" s="470"/>
    </row>
    <row r="114" spans="3:59" s="466" customFormat="1" ht="69" customHeight="1" x14ac:dyDescent="0.25">
      <c r="C114" s="464"/>
      <c r="E114" s="503"/>
      <c r="H114" s="258"/>
      <c r="I114" s="202"/>
      <c r="K114" s="27"/>
      <c r="N114" s="464"/>
      <c r="O114" s="464"/>
      <c r="P114" s="160"/>
      <c r="S114" s="27"/>
      <c r="T114" s="146"/>
      <c r="V114" s="18"/>
      <c r="W114" s="404"/>
      <c r="X114" s="147"/>
      <c r="Y114" s="361"/>
      <c r="AA114" s="362"/>
      <c r="AB114" s="365"/>
      <c r="AF114" s="470"/>
      <c r="BG114" s="470"/>
    </row>
    <row r="115" spans="3:59" s="466" customFormat="1" ht="69" customHeight="1" x14ac:dyDescent="0.25">
      <c r="C115" s="464"/>
      <c r="E115" s="503"/>
      <c r="H115" s="258"/>
      <c r="I115" s="202"/>
      <c r="K115" s="27"/>
      <c r="N115" s="464"/>
      <c r="O115" s="464"/>
      <c r="P115" s="160"/>
      <c r="S115" s="27"/>
      <c r="T115" s="146"/>
      <c r="V115" s="404"/>
      <c r="W115" s="404"/>
      <c r="X115" s="147"/>
      <c r="Y115" s="361"/>
      <c r="AA115" s="362"/>
      <c r="AB115" s="365"/>
      <c r="AF115" s="470"/>
      <c r="BG115" s="470"/>
    </row>
    <row r="116" spans="3:59" s="466" customFormat="1" ht="69" customHeight="1" x14ac:dyDescent="0.25">
      <c r="C116" s="464"/>
      <c r="E116" s="511"/>
      <c r="G116" s="636"/>
      <c r="H116" s="501"/>
      <c r="I116" s="361"/>
      <c r="J116" s="366"/>
      <c r="K116" s="366"/>
      <c r="N116" s="464"/>
      <c r="O116" s="464"/>
      <c r="P116" s="258"/>
      <c r="T116" s="146"/>
      <c r="V116" s="405"/>
      <c r="W116" s="368"/>
      <c r="X116" s="147"/>
      <c r="Y116" s="361"/>
      <c r="AA116" s="362"/>
      <c r="AB116" s="365"/>
      <c r="AF116" s="470"/>
      <c r="BG116" s="470"/>
    </row>
    <row r="117" spans="3:59" s="466" customFormat="1" ht="69" customHeight="1" x14ac:dyDescent="0.25">
      <c r="C117" s="464"/>
      <c r="E117" s="511"/>
      <c r="G117" s="636"/>
      <c r="H117" s="501"/>
      <c r="I117" s="406"/>
      <c r="J117" s="406"/>
      <c r="K117" s="407"/>
      <c r="N117" s="464"/>
      <c r="O117" s="464"/>
      <c r="P117" s="258"/>
      <c r="T117" s="146"/>
      <c r="V117" s="405"/>
      <c r="W117" s="368"/>
      <c r="X117" s="147"/>
      <c r="Y117" s="361"/>
      <c r="AA117" s="362"/>
      <c r="AB117" s="365"/>
      <c r="AF117" s="470"/>
      <c r="BG117" s="470"/>
    </row>
    <row r="118" spans="3:59" s="466" customFormat="1" ht="69" customHeight="1" x14ac:dyDescent="0.25">
      <c r="C118" s="464"/>
      <c r="E118" s="511"/>
      <c r="G118" s="636"/>
      <c r="H118" s="501"/>
      <c r="I118" s="406"/>
      <c r="J118" s="406"/>
      <c r="K118" s="407"/>
      <c r="N118" s="464"/>
      <c r="O118" s="464"/>
      <c r="P118" s="258"/>
      <c r="T118" s="146"/>
      <c r="V118" s="405"/>
      <c r="W118" s="368"/>
      <c r="X118" s="147"/>
      <c r="Y118" s="361"/>
      <c r="AA118" s="362"/>
      <c r="AB118" s="365"/>
      <c r="AF118" s="470"/>
      <c r="BG118" s="470"/>
    </row>
    <row r="119" spans="3:59" s="466" customFormat="1" ht="69" customHeight="1" x14ac:dyDescent="0.25">
      <c r="C119" s="464"/>
      <c r="E119" s="511"/>
      <c r="G119" s="636"/>
      <c r="H119" s="501"/>
      <c r="I119" s="379"/>
      <c r="J119" s="408"/>
      <c r="K119" s="366"/>
      <c r="N119" s="464"/>
      <c r="O119" s="464"/>
      <c r="P119" s="409"/>
      <c r="T119" s="146"/>
      <c r="V119" s="363"/>
      <c r="W119" s="364"/>
      <c r="X119" s="147"/>
      <c r="Y119" s="361"/>
      <c r="AA119" s="362"/>
      <c r="AB119" s="365"/>
      <c r="AF119" s="470"/>
      <c r="BG119" s="470"/>
    </row>
    <row r="120" spans="3:59" s="466" customFormat="1" ht="69" customHeight="1" x14ac:dyDescent="0.25">
      <c r="C120" s="464"/>
      <c r="E120" s="511"/>
      <c r="G120" s="636"/>
      <c r="H120" s="501"/>
      <c r="I120" s="379"/>
      <c r="J120" s="385"/>
      <c r="K120" s="385"/>
      <c r="N120" s="464"/>
      <c r="O120" s="464"/>
      <c r="P120" s="258"/>
      <c r="T120" s="146"/>
      <c r="V120" s="405"/>
      <c r="W120" s="368"/>
      <c r="X120" s="147"/>
      <c r="Y120" s="361"/>
      <c r="AA120" s="362"/>
      <c r="AB120" s="365"/>
      <c r="AF120" s="470"/>
      <c r="BG120" s="470"/>
    </row>
    <row r="121" spans="3:59" s="466" customFormat="1" ht="69" customHeight="1" x14ac:dyDescent="0.25">
      <c r="C121" s="464"/>
      <c r="E121" s="511"/>
      <c r="G121" s="636"/>
      <c r="H121" s="501"/>
      <c r="I121" s="379"/>
      <c r="J121" s="385"/>
      <c r="K121" s="366"/>
      <c r="N121" s="464"/>
      <c r="O121" s="464"/>
      <c r="P121" s="258"/>
      <c r="T121" s="146"/>
      <c r="V121" s="405"/>
      <c r="W121" s="368"/>
      <c r="X121" s="147"/>
      <c r="Y121" s="361"/>
      <c r="AA121" s="362"/>
      <c r="AB121" s="365"/>
      <c r="AF121" s="470"/>
      <c r="BG121" s="470"/>
    </row>
    <row r="122" spans="3:59" s="466" customFormat="1" ht="69" customHeight="1" x14ac:dyDescent="0.25">
      <c r="C122" s="464"/>
      <c r="E122" s="511"/>
      <c r="G122" s="636"/>
      <c r="H122" s="501"/>
      <c r="I122" s="379"/>
      <c r="J122" s="376"/>
      <c r="K122" s="366"/>
      <c r="N122" s="464"/>
      <c r="O122" s="464"/>
      <c r="P122" s="258"/>
      <c r="T122" s="146"/>
      <c r="V122" s="405"/>
      <c r="W122" s="368"/>
      <c r="X122" s="147"/>
      <c r="Y122" s="361"/>
      <c r="AA122" s="362"/>
      <c r="AB122" s="365"/>
      <c r="AF122" s="470"/>
      <c r="BG122" s="470"/>
    </row>
    <row r="123" spans="3:59" s="466" customFormat="1" ht="69" customHeight="1" x14ac:dyDescent="0.25">
      <c r="C123" s="464"/>
      <c r="E123" s="511"/>
      <c r="G123" s="636"/>
      <c r="H123" s="501"/>
      <c r="I123" s="379"/>
      <c r="J123" s="385"/>
      <c r="K123" s="366"/>
      <c r="N123" s="464"/>
      <c r="O123" s="464"/>
      <c r="P123" s="258"/>
      <c r="T123" s="146"/>
      <c r="V123" s="405"/>
      <c r="W123" s="368"/>
      <c r="X123" s="147"/>
      <c r="Y123" s="361"/>
      <c r="AA123" s="362"/>
      <c r="AB123" s="365"/>
      <c r="AF123" s="470"/>
      <c r="BG123" s="470"/>
    </row>
    <row r="124" spans="3:59" s="466" customFormat="1" ht="69" customHeight="1" x14ac:dyDescent="0.2">
      <c r="C124" s="464"/>
      <c r="E124" s="511"/>
      <c r="H124" s="501"/>
      <c r="I124" s="410"/>
      <c r="J124" s="366"/>
      <c r="K124" s="366"/>
      <c r="N124" s="464"/>
      <c r="O124" s="464"/>
      <c r="P124" s="258"/>
      <c r="T124" s="146"/>
      <c r="V124" s="405"/>
      <c r="W124" s="411"/>
      <c r="X124" s="147"/>
      <c r="Y124" s="361"/>
      <c r="AA124" s="362"/>
      <c r="AB124" s="365"/>
      <c r="AF124" s="470"/>
      <c r="BG124" s="470"/>
    </row>
    <row r="125" spans="3:59" s="466" customFormat="1" ht="69" customHeight="1" x14ac:dyDescent="0.25">
      <c r="C125" s="464"/>
      <c r="E125" s="511"/>
      <c r="H125" s="501"/>
      <c r="I125" s="361"/>
      <c r="J125" s="366"/>
      <c r="K125" s="366"/>
      <c r="N125" s="464"/>
      <c r="O125" s="464"/>
      <c r="P125" s="258"/>
      <c r="T125" s="146"/>
      <c r="V125" s="405"/>
      <c r="W125" s="405"/>
      <c r="X125" s="147"/>
      <c r="Y125" s="361"/>
      <c r="AA125" s="362"/>
      <c r="AB125" s="365"/>
      <c r="AF125" s="470"/>
      <c r="BG125" s="470"/>
    </row>
    <row r="126" spans="3:59" s="466" customFormat="1" ht="69" customHeight="1" x14ac:dyDescent="0.25">
      <c r="C126" s="464"/>
      <c r="E126" s="511"/>
      <c r="H126" s="501"/>
      <c r="I126" s="361"/>
      <c r="J126" s="366"/>
      <c r="K126" s="366"/>
      <c r="N126" s="464"/>
      <c r="O126" s="464"/>
      <c r="P126" s="258"/>
      <c r="T126" s="146"/>
      <c r="V126" s="405"/>
      <c r="W126" s="411"/>
      <c r="X126" s="147"/>
      <c r="Y126" s="361"/>
      <c r="AA126" s="362"/>
      <c r="AB126" s="365"/>
      <c r="AF126" s="470"/>
      <c r="BG126" s="470"/>
    </row>
    <row r="127" spans="3:59" s="466" customFormat="1" ht="69" customHeight="1" x14ac:dyDescent="0.25">
      <c r="C127" s="464"/>
      <c r="E127" s="512"/>
      <c r="H127" s="258"/>
      <c r="I127" s="465"/>
      <c r="K127" s="15"/>
      <c r="N127" s="464"/>
      <c r="O127" s="464"/>
      <c r="P127" s="464"/>
      <c r="T127" s="146"/>
      <c r="X127" s="147"/>
      <c r="AA127" s="362"/>
      <c r="AB127" s="365"/>
      <c r="AF127" s="470"/>
      <c r="BG127" s="470"/>
    </row>
    <row r="128" spans="3:59" s="466" customFormat="1" ht="69" customHeight="1" x14ac:dyDescent="0.25">
      <c r="C128" s="464"/>
      <c r="E128" s="512"/>
      <c r="H128" s="258"/>
      <c r="I128" s="465"/>
      <c r="K128" s="15"/>
      <c r="N128" s="464"/>
      <c r="O128" s="464"/>
      <c r="P128" s="464"/>
      <c r="T128" s="146"/>
      <c r="X128" s="147"/>
      <c r="AA128" s="362"/>
      <c r="AB128" s="365"/>
      <c r="AF128" s="470"/>
      <c r="BG128" s="470"/>
    </row>
    <row r="129" spans="3:59" s="466" customFormat="1" ht="69" customHeight="1" x14ac:dyDescent="0.25">
      <c r="C129" s="464"/>
      <c r="E129" s="512"/>
      <c r="H129" s="258"/>
      <c r="I129" s="376"/>
      <c r="K129" s="15"/>
      <c r="N129" s="464"/>
      <c r="O129" s="464"/>
      <c r="P129" s="464"/>
      <c r="T129" s="146"/>
      <c r="X129" s="147"/>
      <c r="AA129" s="362"/>
      <c r="AB129" s="365"/>
      <c r="AF129" s="470"/>
      <c r="BG129" s="470"/>
    </row>
    <row r="130" spans="3:59" s="466" customFormat="1" ht="69" customHeight="1" x14ac:dyDescent="0.25">
      <c r="C130" s="464"/>
      <c r="E130" s="512"/>
      <c r="H130" s="258"/>
      <c r="I130" s="376"/>
      <c r="K130" s="15"/>
      <c r="N130" s="464"/>
      <c r="O130" s="464"/>
      <c r="P130" s="464"/>
      <c r="T130" s="146"/>
      <c r="X130" s="147"/>
      <c r="AA130" s="362"/>
      <c r="AB130" s="365"/>
      <c r="AF130" s="470"/>
      <c r="BG130" s="470"/>
    </row>
    <row r="131" spans="3:59" s="466" customFormat="1" ht="69" customHeight="1" x14ac:dyDescent="0.25">
      <c r="C131" s="464"/>
      <c r="E131" s="512"/>
      <c r="H131" s="258"/>
      <c r="I131" s="376"/>
      <c r="N131" s="464"/>
      <c r="O131" s="464"/>
      <c r="P131" s="464"/>
      <c r="T131" s="146"/>
      <c r="X131" s="147"/>
      <c r="AA131" s="362"/>
      <c r="AB131" s="365"/>
      <c r="AF131" s="470"/>
      <c r="BG131" s="470"/>
    </row>
    <row r="132" spans="3:59" s="466" customFormat="1" ht="69" customHeight="1" x14ac:dyDescent="0.25">
      <c r="C132" s="464"/>
      <c r="E132" s="512"/>
      <c r="H132" s="258"/>
      <c r="I132" s="379"/>
      <c r="N132" s="464"/>
      <c r="O132" s="464"/>
      <c r="P132" s="464"/>
      <c r="T132" s="146"/>
      <c r="X132" s="147"/>
      <c r="AA132" s="362"/>
      <c r="AB132" s="365"/>
      <c r="AF132" s="470"/>
      <c r="BG132" s="470"/>
    </row>
    <row r="133" spans="3:59" s="466" customFormat="1" ht="69" customHeight="1" x14ac:dyDescent="0.25">
      <c r="C133" s="464"/>
      <c r="E133" s="512"/>
      <c r="H133" s="258"/>
      <c r="I133" s="376"/>
      <c r="N133" s="464"/>
      <c r="O133" s="464"/>
      <c r="P133" s="464"/>
      <c r="T133" s="146"/>
      <c r="X133" s="147"/>
      <c r="AA133" s="362"/>
      <c r="AB133" s="365"/>
      <c r="AF133" s="470"/>
      <c r="BG133" s="470"/>
    </row>
    <row r="134" spans="3:59" s="466" customFormat="1" ht="69" customHeight="1" x14ac:dyDescent="0.25">
      <c r="C134" s="464"/>
      <c r="E134" s="512"/>
      <c r="H134" s="506"/>
      <c r="I134" s="376"/>
      <c r="N134" s="464"/>
      <c r="O134" s="464"/>
      <c r="P134" s="464"/>
      <c r="T134" s="146"/>
      <c r="X134" s="147"/>
      <c r="AA134" s="362"/>
      <c r="AB134" s="365"/>
      <c r="AF134" s="470"/>
      <c r="BG134" s="470"/>
    </row>
    <row r="135" spans="3:59" s="466" customFormat="1" ht="69" customHeight="1" x14ac:dyDescent="0.25">
      <c r="C135" s="464"/>
      <c r="E135" s="512"/>
      <c r="H135" s="258"/>
      <c r="I135" s="376"/>
      <c r="N135" s="464"/>
      <c r="O135" s="464"/>
      <c r="P135" s="464"/>
      <c r="T135" s="146"/>
      <c r="X135" s="147"/>
      <c r="AA135" s="362"/>
      <c r="AB135" s="365"/>
      <c r="AF135" s="470"/>
      <c r="BG135" s="470"/>
    </row>
    <row r="136" spans="3:59" s="466" customFormat="1" ht="69" customHeight="1" x14ac:dyDescent="0.25">
      <c r="C136" s="464"/>
      <c r="E136" s="512"/>
      <c r="H136" s="258"/>
      <c r="I136" s="376"/>
      <c r="N136" s="464"/>
      <c r="O136" s="464"/>
      <c r="P136" s="464"/>
      <c r="T136" s="146"/>
      <c r="X136" s="147"/>
      <c r="AA136" s="362"/>
      <c r="AB136" s="365"/>
      <c r="AF136" s="470"/>
      <c r="BG136" s="470"/>
    </row>
    <row r="137" spans="3:59" s="466" customFormat="1" ht="69" customHeight="1" x14ac:dyDescent="0.25">
      <c r="C137" s="464"/>
      <c r="E137" s="512"/>
      <c r="H137" s="258"/>
      <c r="I137" s="376"/>
      <c r="N137" s="464"/>
      <c r="O137" s="464"/>
      <c r="P137" s="464"/>
      <c r="T137" s="146"/>
      <c r="X137" s="147"/>
      <c r="AA137" s="362"/>
      <c r="AB137" s="365"/>
      <c r="AF137" s="470"/>
      <c r="BG137" s="470"/>
    </row>
    <row r="138" spans="3:59" s="466" customFormat="1" ht="69" customHeight="1" x14ac:dyDescent="0.25">
      <c r="C138" s="464"/>
      <c r="E138" s="511"/>
      <c r="H138" s="258"/>
      <c r="I138" s="202"/>
      <c r="N138" s="464"/>
      <c r="O138" s="464"/>
      <c r="P138" s="464"/>
      <c r="T138" s="146"/>
      <c r="X138" s="147"/>
      <c r="AA138" s="362"/>
      <c r="AB138" s="365"/>
      <c r="AF138" s="470"/>
      <c r="BG138" s="470"/>
    </row>
    <row r="139" spans="3:59" s="466" customFormat="1" ht="69" customHeight="1" x14ac:dyDescent="0.25">
      <c r="C139" s="464"/>
      <c r="E139" s="511"/>
      <c r="H139" s="258"/>
      <c r="I139" s="202"/>
      <c r="N139" s="464"/>
      <c r="O139" s="464"/>
      <c r="P139" s="464"/>
      <c r="T139" s="146"/>
      <c r="X139" s="147"/>
      <c r="AA139" s="362"/>
      <c r="AB139" s="365"/>
      <c r="AF139" s="470"/>
      <c r="BG139" s="470"/>
    </row>
    <row r="140" spans="3:59" s="466" customFormat="1" ht="69" customHeight="1" x14ac:dyDescent="0.25">
      <c r="C140" s="464"/>
      <c r="E140" s="511"/>
      <c r="H140" s="258"/>
      <c r="I140" s="376"/>
      <c r="N140" s="464"/>
      <c r="O140" s="464"/>
      <c r="P140" s="464"/>
      <c r="T140" s="146"/>
      <c r="X140" s="147"/>
      <c r="AA140" s="362"/>
      <c r="AB140" s="365"/>
      <c r="AF140" s="470"/>
      <c r="BG140" s="470"/>
    </row>
    <row r="141" spans="3:59" s="466" customFormat="1" ht="69" customHeight="1" x14ac:dyDescent="0.25">
      <c r="C141" s="464"/>
      <c r="E141" s="511"/>
      <c r="H141" s="258"/>
      <c r="I141" s="202"/>
      <c r="N141" s="464"/>
      <c r="O141" s="464"/>
      <c r="P141" s="464"/>
      <c r="T141" s="146"/>
      <c r="X141" s="147"/>
      <c r="AA141" s="362"/>
      <c r="AB141" s="365"/>
      <c r="AF141" s="470"/>
      <c r="BG141" s="470"/>
    </row>
    <row r="142" spans="3:59" s="466" customFormat="1" ht="69" customHeight="1" x14ac:dyDescent="0.25">
      <c r="C142" s="464"/>
      <c r="E142" s="511"/>
      <c r="H142" s="258"/>
      <c r="I142" s="376"/>
      <c r="N142" s="464"/>
      <c r="O142" s="464"/>
      <c r="P142" s="464"/>
      <c r="T142" s="146"/>
      <c r="X142" s="147"/>
      <c r="AA142" s="362"/>
      <c r="AB142" s="365"/>
      <c r="AF142" s="470"/>
      <c r="BG142" s="470"/>
    </row>
    <row r="143" spans="3:59" s="466" customFormat="1" ht="69" customHeight="1" x14ac:dyDescent="0.25">
      <c r="C143" s="464"/>
      <c r="E143" s="511"/>
      <c r="H143" s="258"/>
      <c r="I143" s="202"/>
      <c r="N143" s="464"/>
      <c r="O143" s="464"/>
      <c r="P143" s="464"/>
      <c r="T143" s="146"/>
      <c r="X143" s="147"/>
      <c r="AA143" s="362"/>
      <c r="AB143" s="365"/>
      <c r="AF143" s="470"/>
      <c r="BG143" s="470"/>
    </row>
    <row r="144" spans="3:59" s="466" customFormat="1" ht="69" customHeight="1" x14ac:dyDescent="0.25">
      <c r="C144" s="464"/>
      <c r="E144" s="511"/>
      <c r="H144" s="258"/>
      <c r="I144" s="376"/>
      <c r="N144" s="464"/>
      <c r="O144" s="464"/>
      <c r="P144" s="464"/>
      <c r="T144" s="146"/>
      <c r="X144" s="147"/>
      <c r="AA144" s="362"/>
      <c r="AB144" s="365"/>
      <c r="AF144" s="470"/>
      <c r="BG144" s="470"/>
    </row>
    <row r="145" spans="3:59" s="466" customFormat="1" ht="69" customHeight="1" x14ac:dyDescent="0.25">
      <c r="C145" s="464"/>
      <c r="E145" s="511"/>
      <c r="H145" s="258"/>
      <c r="I145" s="202"/>
      <c r="N145" s="464"/>
      <c r="O145" s="464"/>
      <c r="P145" s="464"/>
      <c r="T145" s="146"/>
      <c r="X145" s="147"/>
      <c r="AA145" s="362"/>
      <c r="AB145" s="365"/>
      <c r="AF145" s="470"/>
      <c r="BG145" s="470"/>
    </row>
    <row r="146" spans="3:59" s="466" customFormat="1" ht="69" customHeight="1" x14ac:dyDescent="0.25">
      <c r="C146" s="464"/>
      <c r="E146" s="511"/>
      <c r="H146" s="258"/>
      <c r="I146" s="202"/>
      <c r="N146" s="464"/>
      <c r="O146" s="464"/>
      <c r="P146" s="464"/>
      <c r="T146" s="146"/>
      <c r="X146" s="147"/>
      <c r="AA146" s="362"/>
      <c r="AB146" s="365"/>
      <c r="AF146" s="470"/>
      <c r="BG146" s="470"/>
    </row>
    <row r="147" spans="3:59" s="466" customFormat="1" ht="69" customHeight="1" x14ac:dyDescent="0.25">
      <c r="C147" s="464"/>
      <c r="E147" s="513"/>
      <c r="H147" s="501"/>
      <c r="I147" s="412"/>
      <c r="J147" s="412"/>
      <c r="K147" s="258"/>
      <c r="L147" s="258"/>
      <c r="M147" s="409"/>
      <c r="N147" s="464"/>
      <c r="O147" s="464"/>
      <c r="P147" s="416"/>
      <c r="T147" s="146"/>
      <c r="V147" s="413"/>
      <c r="W147" s="414"/>
      <c r="X147" s="147"/>
      <c r="Y147" s="361"/>
      <c r="AA147" s="362"/>
      <c r="AB147" s="365"/>
      <c r="AF147" s="470"/>
      <c r="BG147" s="470"/>
    </row>
    <row r="148" spans="3:59" s="466" customFormat="1" ht="69" customHeight="1" x14ac:dyDescent="0.25">
      <c r="C148" s="464"/>
      <c r="E148" s="513"/>
      <c r="G148" s="636"/>
      <c r="H148" s="501"/>
      <c r="I148" s="412"/>
      <c r="J148" s="467"/>
      <c r="K148" s="258"/>
      <c r="L148" s="409"/>
      <c r="M148" s="409"/>
      <c r="N148" s="464"/>
      <c r="O148" s="464"/>
      <c r="P148" s="416"/>
      <c r="T148" s="146"/>
      <c r="W148" s="414"/>
      <c r="X148" s="147"/>
      <c r="Y148" s="361"/>
      <c r="AA148" s="362"/>
      <c r="AB148" s="365"/>
      <c r="AF148" s="470"/>
      <c r="BG148" s="470"/>
    </row>
    <row r="149" spans="3:59" s="466" customFormat="1" ht="69" customHeight="1" x14ac:dyDescent="0.25">
      <c r="C149" s="464"/>
      <c r="E149" s="513"/>
      <c r="G149" s="636"/>
      <c r="H149" s="501"/>
      <c r="I149" s="258"/>
      <c r="J149" s="467"/>
      <c r="K149" s="258"/>
      <c r="L149" s="258"/>
      <c r="M149" s="409"/>
      <c r="N149" s="464"/>
      <c r="O149" s="464"/>
      <c r="P149" s="416"/>
      <c r="T149" s="146"/>
      <c r="W149" s="414"/>
      <c r="X149" s="147"/>
      <c r="Y149" s="361"/>
      <c r="AA149" s="362"/>
      <c r="AB149" s="365"/>
      <c r="AF149" s="470"/>
      <c r="BG149" s="470"/>
    </row>
    <row r="150" spans="3:59" s="466" customFormat="1" ht="69" customHeight="1" x14ac:dyDescent="0.25">
      <c r="C150" s="464"/>
      <c r="E150" s="513"/>
      <c r="G150" s="636"/>
      <c r="H150" s="501"/>
      <c r="I150" s="258"/>
      <c r="J150" s="467"/>
      <c r="K150" s="258"/>
      <c r="L150" s="258"/>
      <c r="M150" s="409"/>
      <c r="N150" s="464"/>
      <c r="O150" s="464"/>
      <c r="P150" s="416"/>
      <c r="T150" s="146"/>
      <c r="W150" s="414"/>
      <c r="X150" s="147"/>
      <c r="Y150" s="361"/>
      <c r="AA150" s="362"/>
      <c r="AB150" s="365"/>
      <c r="AF150" s="470"/>
      <c r="BG150" s="470"/>
    </row>
    <row r="151" spans="3:59" s="466" customFormat="1" ht="69" customHeight="1" x14ac:dyDescent="0.25">
      <c r="C151" s="464"/>
      <c r="E151" s="513"/>
      <c r="H151" s="501"/>
      <c r="I151" s="412"/>
      <c r="J151" s="258"/>
      <c r="K151" s="258"/>
      <c r="L151" s="258"/>
      <c r="M151" s="409"/>
      <c r="N151" s="464"/>
      <c r="O151" s="464"/>
      <c r="P151" s="416"/>
      <c r="T151" s="146"/>
      <c r="W151" s="414"/>
      <c r="X151" s="147"/>
      <c r="Y151" s="361"/>
      <c r="AA151" s="362"/>
      <c r="AB151" s="365"/>
      <c r="AF151" s="470"/>
      <c r="BG151" s="470"/>
    </row>
    <row r="152" spans="3:59" s="466" customFormat="1" ht="69" customHeight="1" x14ac:dyDescent="0.25">
      <c r="C152" s="464"/>
      <c r="E152" s="513"/>
      <c r="H152" s="501"/>
      <c r="I152" s="258"/>
      <c r="J152" s="258"/>
      <c r="K152" s="258"/>
      <c r="L152" s="258"/>
      <c r="M152" s="409"/>
      <c r="N152" s="464"/>
      <c r="O152" s="464"/>
      <c r="P152" s="416"/>
      <c r="T152" s="146"/>
      <c r="W152" s="414"/>
      <c r="X152" s="147"/>
      <c r="Y152" s="361"/>
      <c r="AA152" s="362"/>
      <c r="AB152" s="365"/>
      <c r="AF152" s="470"/>
      <c r="BG152" s="470"/>
    </row>
    <row r="153" spans="3:59" s="466" customFormat="1" ht="69" customHeight="1" x14ac:dyDescent="0.25">
      <c r="C153" s="464"/>
      <c r="E153" s="513"/>
      <c r="H153" s="501"/>
      <c r="I153" s="415"/>
      <c r="J153" s="415"/>
      <c r="K153" s="415"/>
      <c r="L153" s="415"/>
      <c r="M153" s="416"/>
      <c r="N153" s="464"/>
      <c r="O153" s="464"/>
      <c r="P153" s="416"/>
      <c r="T153" s="146"/>
      <c r="W153" s="414"/>
      <c r="X153" s="147"/>
      <c r="Y153" s="361"/>
      <c r="AA153" s="362"/>
      <c r="AB153" s="365"/>
      <c r="AF153" s="470"/>
      <c r="BG153" s="470"/>
    </row>
    <row r="154" spans="3:59" s="466" customFormat="1" ht="69" customHeight="1" x14ac:dyDescent="0.25">
      <c r="C154" s="464"/>
      <c r="E154" s="513"/>
      <c r="H154" s="501"/>
      <c r="I154" s="416"/>
      <c r="J154" s="416"/>
      <c r="K154" s="416"/>
      <c r="L154" s="416"/>
      <c r="M154" s="416"/>
      <c r="N154" s="464"/>
      <c r="O154" s="464"/>
      <c r="P154" s="416"/>
      <c r="T154" s="146"/>
      <c r="W154" s="417"/>
      <c r="X154" s="147"/>
      <c r="Y154" s="361"/>
      <c r="AA154" s="362"/>
      <c r="AB154" s="365"/>
      <c r="AF154" s="470"/>
      <c r="BG154" s="470"/>
    </row>
    <row r="155" spans="3:59" s="466" customFormat="1" ht="69" customHeight="1" x14ac:dyDescent="0.25">
      <c r="C155" s="464"/>
      <c r="E155" s="508"/>
      <c r="H155" s="258"/>
      <c r="I155" s="385"/>
      <c r="N155" s="464"/>
      <c r="O155" s="464"/>
      <c r="P155" s="464"/>
      <c r="T155" s="146"/>
      <c r="X155" s="147"/>
      <c r="Y155" s="366"/>
      <c r="AA155" s="362"/>
      <c r="AB155" s="365"/>
      <c r="AF155" s="470"/>
      <c r="BG155" s="470"/>
    </row>
    <row r="156" spans="3:59" s="466" customFormat="1" ht="69" customHeight="1" x14ac:dyDescent="0.25">
      <c r="C156" s="464"/>
      <c r="E156" s="508"/>
      <c r="H156" s="258"/>
      <c r="I156" s="385"/>
      <c r="N156" s="464"/>
      <c r="O156" s="464"/>
      <c r="P156" s="464"/>
      <c r="T156" s="146"/>
      <c r="X156" s="147"/>
      <c r="Y156" s="366"/>
      <c r="AA156" s="362"/>
      <c r="AB156" s="365"/>
      <c r="AF156" s="470"/>
      <c r="BG156" s="470"/>
    </row>
    <row r="157" spans="3:59" s="466" customFormat="1" ht="69" customHeight="1" x14ac:dyDescent="0.25">
      <c r="C157" s="464"/>
      <c r="E157" s="508"/>
      <c r="H157" s="258"/>
      <c r="I157" s="385"/>
      <c r="N157" s="464"/>
      <c r="O157" s="464"/>
      <c r="P157" s="464"/>
      <c r="T157" s="146"/>
      <c r="X157" s="147"/>
      <c r="Y157" s="366"/>
      <c r="AA157" s="362"/>
      <c r="AB157" s="365"/>
      <c r="AF157" s="470"/>
      <c r="BG157" s="470"/>
    </row>
    <row r="158" spans="3:59" s="466" customFormat="1" ht="69" customHeight="1" x14ac:dyDescent="0.25">
      <c r="C158" s="464"/>
      <c r="E158" s="508"/>
      <c r="H158" s="258"/>
      <c r="I158" s="385"/>
      <c r="N158" s="464"/>
      <c r="O158" s="464"/>
      <c r="P158" s="464"/>
      <c r="T158" s="146"/>
      <c r="X158" s="147"/>
      <c r="Y158" s="366"/>
      <c r="AA158" s="362"/>
      <c r="AB158" s="365"/>
      <c r="AF158" s="470"/>
      <c r="BG158" s="470"/>
    </row>
    <row r="159" spans="3:59" s="466" customFormat="1" ht="69" customHeight="1" x14ac:dyDescent="0.25">
      <c r="C159" s="464"/>
      <c r="E159" s="508"/>
      <c r="H159" s="258"/>
      <c r="I159" s="385"/>
      <c r="N159" s="464"/>
      <c r="O159" s="464"/>
      <c r="P159" s="464"/>
      <c r="T159" s="146"/>
      <c r="X159" s="147"/>
      <c r="Y159" s="418"/>
      <c r="AA159" s="362"/>
      <c r="AB159" s="365"/>
      <c r="AF159" s="470"/>
      <c r="BG159" s="470"/>
    </row>
    <row r="160" spans="3:59" s="466" customFormat="1" ht="69" customHeight="1" x14ac:dyDescent="0.25">
      <c r="C160" s="464"/>
      <c r="E160" s="508"/>
      <c r="H160" s="258"/>
      <c r="I160" s="385"/>
      <c r="N160" s="464"/>
      <c r="O160" s="464"/>
      <c r="P160" s="464"/>
      <c r="T160" s="146"/>
      <c r="X160" s="147"/>
      <c r="Y160" s="366"/>
      <c r="AA160" s="362"/>
      <c r="AB160" s="365"/>
      <c r="AF160" s="470"/>
      <c r="BG160" s="470"/>
    </row>
    <row r="161" spans="3:59" s="466" customFormat="1" ht="69" customHeight="1" x14ac:dyDescent="0.25">
      <c r="C161" s="464"/>
      <c r="E161" s="508"/>
      <c r="H161" s="258"/>
      <c r="I161" s="385"/>
      <c r="N161" s="464"/>
      <c r="O161" s="464"/>
      <c r="P161" s="464"/>
      <c r="T161" s="146"/>
      <c r="X161" s="147"/>
      <c r="Y161" s="366"/>
      <c r="AA161" s="362"/>
      <c r="AB161" s="365"/>
      <c r="AF161" s="470"/>
      <c r="BG161" s="470"/>
    </row>
    <row r="162" spans="3:59" s="466" customFormat="1" ht="69" customHeight="1" x14ac:dyDescent="0.25">
      <c r="C162" s="464"/>
      <c r="E162" s="508"/>
      <c r="H162" s="258"/>
      <c r="I162" s="385"/>
      <c r="N162" s="464"/>
      <c r="O162" s="464"/>
      <c r="P162" s="464"/>
      <c r="T162" s="146"/>
      <c r="X162" s="147"/>
      <c r="Y162" s="366"/>
      <c r="AA162" s="362"/>
      <c r="AB162" s="365"/>
      <c r="AF162" s="470"/>
      <c r="BG162" s="470"/>
    </row>
    <row r="163" spans="3:59" s="466" customFormat="1" ht="69" customHeight="1" x14ac:dyDescent="0.25">
      <c r="C163" s="464"/>
      <c r="E163" s="508"/>
      <c r="H163" s="258"/>
      <c r="I163" s="366"/>
      <c r="N163" s="464"/>
      <c r="O163" s="464"/>
      <c r="P163" s="464"/>
      <c r="T163" s="146"/>
      <c r="X163" s="147"/>
      <c r="Y163" s="366"/>
      <c r="AA163" s="362"/>
      <c r="AB163" s="365"/>
      <c r="AF163" s="470"/>
      <c r="BG163" s="470"/>
    </row>
    <row r="164" spans="3:59" s="466" customFormat="1" ht="69" customHeight="1" x14ac:dyDescent="0.25">
      <c r="C164" s="464"/>
      <c r="E164" s="508"/>
      <c r="H164" s="258"/>
      <c r="I164" s="366"/>
      <c r="N164" s="464"/>
      <c r="O164" s="464"/>
      <c r="P164" s="464"/>
      <c r="T164" s="146"/>
      <c r="X164" s="147"/>
      <c r="Y164" s="366"/>
      <c r="AA164" s="362"/>
      <c r="AB164" s="365"/>
      <c r="AF164" s="470"/>
      <c r="BG164" s="470"/>
    </row>
    <row r="165" spans="3:59" s="466" customFormat="1" ht="69" customHeight="1" x14ac:dyDescent="0.25">
      <c r="C165" s="464"/>
      <c r="E165" s="508"/>
      <c r="H165" s="258"/>
      <c r="I165" s="385"/>
      <c r="N165" s="464"/>
      <c r="O165" s="464"/>
      <c r="P165" s="464"/>
      <c r="T165" s="146"/>
      <c r="X165" s="147"/>
      <c r="Y165" s="366"/>
      <c r="AA165" s="362"/>
      <c r="AB165" s="365"/>
      <c r="AF165" s="470"/>
      <c r="BG165" s="470"/>
    </row>
    <row r="166" spans="3:59" s="466" customFormat="1" ht="69" customHeight="1" x14ac:dyDescent="0.25">
      <c r="C166" s="464"/>
      <c r="E166" s="508"/>
      <c r="H166" s="258"/>
      <c r="I166" s="385"/>
      <c r="N166" s="464"/>
      <c r="O166" s="464"/>
      <c r="P166" s="464"/>
      <c r="T166" s="146"/>
      <c r="X166" s="147"/>
      <c r="Y166" s="366"/>
      <c r="AA166" s="362"/>
      <c r="AB166" s="365"/>
      <c r="AF166" s="470"/>
      <c r="BG166" s="470"/>
    </row>
    <row r="167" spans="3:59" s="466" customFormat="1" ht="69" customHeight="1" x14ac:dyDescent="0.25">
      <c r="C167" s="464"/>
      <c r="E167" s="508"/>
      <c r="H167" s="258"/>
      <c r="I167" s="385"/>
      <c r="N167" s="464"/>
      <c r="O167" s="464"/>
      <c r="P167" s="464"/>
      <c r="T167" s="146"/>
      <c r="X167" s="147"/>
      <c r="Y167" s="366"/>
      <c r="AA167" s="362"/>
      <c r="AB167" s="365"/>
      <c r="AF167" s="470"/>
      <c r="BG167" s="470"/>
    </row>
    <row r="168" spans="3:59" s="466" customFormat="1" ht="69" customHeight="1" x14ac:dyDescent="0.25">
      <c r="C168" s="464"/>
      <c r="E168" s="508"/>
      <c r="H168" s="258"/>
      <c r="I168" s="366"/>
      <c r="N168" s="464"/>
      <c r="O168" s="464"/>
      <c r="P168" s="464"/>
      <c r="T168" s="146"/>
      <c r="X168" s="147"/>
      <c r="Y168" s="366"/>
      <c r="AA168" s="362"/>
      <c r="AB168" s="365"/>
      <c r="AF168" s="470"/>
      <c r="BG168" s="470"/>
    </row>
    <row r="169" spans="3:59" s="466" customFormat="1" ht="69" customHeight="1" x14ac:dyDescent="0.25">
      <c r="C169" s="464"/>
      <c r="E169" s="508"/>
      <c r="H169" s="258"/>
      <c r="I169" s="366"/>
      <c r="N169" s="464"/>
      <c r="O169" s="464"/>
      <c r="P169" s="464"/>
      <c r="T169" s="146"/>
      <c r="X169" s="147"/>
      <c r="Y169" s="366"/>
      <c r="AA169" s="362"/>
      <c r="AB169" s="365"/>
      <c r="AF169" s="470"/>
      <c r="BG169" s="470"/>
    </row>
    <row r="170" spans="3:59" s="466" customFormat="1" ht="69" customHeight="1" x14ac:dyDescent="0.25">
      <c r="C170" s="464"/>
      <c r="E170" s="508"/>
      <c r="H170" s="258"/>
      <c r="I170" s="366"/>
      <c r="N170" s="464"/>
      <c r="O170" s="464"/>
      <c r="P170" s="464"/>
      <c r="T170" s="146"/>
      <c r="X170" s="147"/>
      <c r="Y170" s="366"/>
      <c r="AA170" s="362"/>
      <c r="AB170" s="365"/>
      <c r="AF170" s="470"/>
      <c r="BG170" s="470"/>
    </row>
    <row r="171" spans="3:59" s="466" customFormat="1" ht="69" customHeight="1" x14ac:dyDescent="0.25">
      <c r="C171" s="464"/>
      <c r="E171" s="508"/>
      <c r="H171" s="258"/>
      <c r="I171" s="366"/>
      <c r="N171" s="464"/>
      <c r="O171" s="464"/>
      <c r="P171" s="464"/>
      <c r="T171" s="146"/>
      <c r="X171" s="147"/>
      <c r="Y171" s="407"/>
      <c r="AA171" s="362"/>
      <c r="AB171" s="365"/>
      <c r="AF171" s="470"/>
      <c r="BG171" s="470"/>
    </row>
    <row r="172" spans="3:59" s="466" customFormat="1" ht="69" customHeight="1" x14ac:dyDescent="0.25">
      <c r="C172" s="464"/>
      <c r="E172" s="508"/>
      <c r="H172" s="258"/>
      <c r="I172" s="366"/>
      <c r="N172" s="464"/>
      <c r="O172" s="464"/>
      <c r="P172" s="464"/>
      <c r="T172" s="146"/>
      <c r="X172" s="147"/>
      <c r="Y172" s="366"/>
      <c r="AA172" s="362"/>
      <c r="AB172" s="365"/>
      <c r="AF172" s="470"/>
      <c r="BG172" s="470"/>
    </row>
    <row r="173" spans="3:59" s="466" customFormat="1" ht="69" customHeight="1" x14ac:dyDescent="0.25">
      <c r="C173" s="464"/>
      <c r="E173" s="508"/>
      <c r="H173" s="258"/>
      <c r="I173" s="366"/>
      <c r="N173" s="464"/>
      <c r="O173" s="464"/>
      <c r="P173" s="464"/>
      <c r="T173" s="146"/>
      <c r="X173" s="147"/>
      <c r="Y173" s="366"/>
      <c r="AA173" s="362"/>
      <c r="AB173" s="365"/>
      <c r="AF173" s="470"/>
      <c r="BG173" s="470"/>
    </row>
    <row r="174" spans="3:59" s="466" customFormat="1" ht="69" customHeight="1" x14ac:dyDescent="0.25">
      <c r="C174" s="464"/>
      <c r="E174" s="508"/>
      <c r="H174" s="258"/>
      <c r="I174" s="366"/>
      <c r="N174" s="464"/>
      <c r="O174" s="464"/>
      <c r="P174" s="464"/>
      <c r="T174" s="146"/>
      <c r="X174" s="147"/>
      <c r="Y174" s="366"/>
      <c r="AA174" s="362"/>
      <c r="AB174" s="365"/>
      <c r="AF174" s="470"/>
      <c r="BG174" s="470"/>
    </row>
    <row r="175" spans="3:59" s="466" customFormat="1" ht="69" customHeight="1" x14ac:dyDescent="0.25">
      <c r="C175" s="464"/>
      <c r="E175" s="508"/>
      <c r="H175" s="258"/>
      <c r="I175" s="385"/>
      <c r="N175" s="464"/>
      <c r="O175" s="464"/>
      <c r="P175" s="464"/>
      <c r="T175" s="146"/>
      <c r="X175" s="147"/>
      <c r="Y175" s="361"/>
      <c r="AA175" s="362"/>
      <c r="AB175" s="365"/>
      <c r="AF175" s="470"/>
      <c r="BG175" s="470"/>
    </row>
    <row r="176" spans="3:59" s="466" customFormat="1" ht="69" customHeight="1" x14ac:dyDescent="0.25">
      <c r="C176" s="464"/>
      <c r="E176" s="508"/>
      <c r="H176" s="258"/>
      <c r="I176" s="419"/>
      <c r="N176" s="464"/>
      <c r="O176" s="464"/>
      <c r="P176" s="464"/>
      <c r="T176" s="146"/>
      <c r="X176" s="147"/>
      <c r="Y176" s="406"/>
      <c r="AA176" s="362"/>
      <c r="AB176" s="365"/>
      <c r="AF176" s="470"/>
      <c r="BG176" s="470"/>
    </row>
    <row r="177" spans="3:59" s="466" customFormat="1" ht="69" customHeight="1" x14ac:dyDescent="0.25">
      <c r="C177" s="464"/>
      <c r="E177" s="508"/>
      <c r="H177" s="258"/>
      <c r="I177" s="419"/>
      <c r="N177" s="464"/>
      <c r="O177" s="464"/>
      <c r="P177" s="464"/>
      <c r="T177" s="146"/>
      <c r="X177" s="147"/>
      <c r="Y177" s="361"/>
      <c r="AA177" s="362"/>
      <c r="AB177" s="365"/>
      <c r="AF177" s="470"/>
      <c r="BG177" s="470"/>
    </row>
    <row r="178" spans="3:59" s="466" customFormat="1" ht="69" customHeight="1" x14ac:dyDescent="0.25">
      <c r="C178" s="464"/>
      <c r="E178" s="508"/>
      <c r="H178" s="258"/>
      <c r="I178" s="419"/>
      <c r="N178" s="464"/>
      <c r="O178" s="464"/>
      <c r="P178" s="464"/>
      <c r="T178" s="146"/>
      <c r="X178" s="147"/>
      <c r="Y178" s="361"/>
      <c r="AA178" s="362"/>
      <c r="AB178" s="365"/>
      <c r="AF178" s="470"/>
      <c r="BG178" s="470"/>
    </row>
    <row r="179" spans="3:59" s="466" customFormat="1" ht="69" customHeight="1" x14ac:dyDescent="0.25">
      <c r="C179" s="464"/>
      <c r="E179" s="508"/>
      <c r="H179" s="258"/>
      <c r="I179" s="385"/>
      <c r="N179" s="464"/>
      <c r="O179" s="464"/>
      <c r="P179" s="464"/>
      <c r="T179" s="146"/>
      <c r="X179" s="147"/>
      <c r="Y179" s="361"/>
      <c r="AA179" s="362"/>
      <c r="AB179" s="365"/>
      <c r="AF179" s="470"/>
      <c r="BG179" s="470"/>
    </row>
    <row r="180" spans="3:59" s="466" customFormat="1" ht="69" customHeight="1" x14ac:dyDescent="0.25">
      <c r="C180" s="464"/>
      <c r="E180" s="508"/>
      <c r="H180" s="258"/>
      <c r="I180" s="385"/>
      <c r="N180" s="464"/>
      <c r="O180" s="464"/>
      <c r="P180" s="464"/>
      <c r="T180" s="146"/>
      <c r="X180" s="147"/>
      <c r="Y180" s="361"/>
      <c r="AA180" s="362"/>
      <c r="AB180" s="365"/>
      <c r="AF180" s="470"/>
      <c r="BG180" s="470"/>
    </row>
    <row r="181" spans="3:59" s="466" customFormat="1" ht="69" customHeight="1" x14ac:dyDescent="0.25">
      <c r="C181" s="464"/>
      <c r="E181" s="508"/>
      <c r="H181" s="258"/>
      <c r="I181" s="385"/>
      <c r="N181" s="464"/>
      <c r="O181" s="464"/>
      <c r="P181" s="464"/>
      <c r="T181" s="146"/>
      <c r="X181" s="147"/>
      <c r="Y181" s="361"/>
      <c r="AA181" s="362"/>
      <c r="AB181" s="365"/>
      <c r="AF181" s="470"/>
      <c r="BG181" s="470"/>
    </row>
    <row r="182" spans="3:59" s="466" customFormat="1" ht="69" customHeight="1" x14ac:dyDescent="0.25">
      <c r="C182" s="464"/>
      <c r="E182" s="508"/>
      <c r="H182" s="258"/>
      <c r="I182" s="376"/>
      <c r="N182" s="464"/>
      <c r="O182" s="464"/>
      <c r="P182" s="464"/>
      <c r="T182" s="146"/>
      <c r="X182" s="147"/>
      <c r="Y182" s="361"/>
      <c r="AA182" s="362"/>
      <c r="AB182" s="365"/>
      <c r="AF182" s="470"/>
      <c r="BG182" s="470"/>
    </row>
    <row r="183" spans="3:59" s="466" customFormat="1" ht="69" customHeight="1" x14ac:dyDescent="0.25">
      <c r="C183" s="464"/>
      <c r="E183" s="508"/>
      <c r="H183" s="258"/>
      <c r="I183" s="385"/>
      <c r="N183" s="464"/>
      <c r="O183" s="464"/>
      <c r="P183" s="464"/>
      <c r="T183" s="146"/>
      <c r="X183" s="147"/>
      <c r="Y183" s="361"/>
      <c r="AA183" s="362"/>
      <c r="AB183" s="365"/>
      <c r="AF183" s="470"/>
      <c r="BG183" s="470"/>
    </row>
    <row r="184" spans="3:59" s="466" customFormat="1" ht="69" customHeight="1" x14ac:dyDescent="0.25">
      <c r="C184" s="464"/>
      <c r="E184" s="508"/>
      <c r="H184" s="258"/>
      <c r="I184" s="385"/>
      <c r="N184" s="464"/>
      <c r="O184" s="464"/>
      <c r="P184" s="464"/>
      <c r="T184" s="146"/>
      <c r="X184" s="147"/>
      <c r="Y184" s="361"/>
      <c r="AA184" s="362"/>
      <c r="AB184" s="365"/>
      <c r="AF184" s="470"/>
      <c r="BG184" s="470"/>
    </row>
    <row r="185" spans="3:59" s="466" customFormat="1" ht="69" customHeight="1" x14ac:dyDescent="0.25">
      <c r="C185" s="464"/>
      <c r="E185" s="508"/>
      <c r="H185" s="258"/>
      <c r="I185" s="385"/>
      <c r="N185" s="464"/>
      <c r="O185" s="464"/>
      <c r="P185" s="464"/>
      <c r="T185" s="146"/>
      <c r="X185" s="147"/>
      <c r="Y185" s="361"/>
      <c r="AA185" s="362"/>
      <c r="AB185" s="365"/>
      <c r="AF185" s="470"/>
      <c r="BG185" s="470"/>
    </row>
    <row r="186" spans="3:59" s="466" customFormat="1" ht="69" customHeight="1" x14ac:dyDescent="0.25">
      <c r="C186" s="464"/>
      <c r="E186" s="508"/>
      <c r="H186" s="258"/>
      <c r="I186" s="376"/>
      <c r="N186" s="464"/>
      <c r="O186" s="464"/>
      <c r="P186" s="464"/>
      <c r="T186" s="146"/>
      <c r="X186" s="147"/>
      <c r="Y186" s="379"/>
      <c r="AA186" s="362"/>
      <c r="AB186" s="365"/>
      <c r="AF186" s="470"/>
      <c r="BG186" s="470"/>
    </row>
    <row r="187" spans="3:59" s="466" customFormat="1" ht="69" customHeight="1" x14ac:dyDescent="0.25">
      <c r="C187" s="464"/>
      <c r="E187" s="508"/>
      <c r="H187" s="258"/>
      <c r="I187" s="385"/>
      <c r="N187" s="464"/>
      <c r="O187" s="464"/>
      <c r="P187" s="464"/>
      <c r="T187" s="146"/>
      <c r="X187" s="147"/>
      <c r="Y187" s="406"/>
      <c r="AA187" s="362"/>
      <c r="AB187" s="365"/>
      <c r="AF187" s="470"/>
      <c r="BG187" s="470"/>
    </row>
    <row r="188" spans="3:59" s="466" customFormat="1" ht="69" customHeight="1" x14ac:dyDescent="0.25">
      <c r="C188" s="464"/>
      <c r="E188" s="508"/>
      <c r="H188" s="258"/>
      <c r="I188" s="385"/>
      <c r="N188" s="464"/>
      <c r="O188" s="464"/>
      <c r="P188" s="464"/>
      <c r="T188" s="146"/>
      <c r="X188" s="147"/>
      <c r="Y188" s="379"/>
      <c r="AA188" s="362"/>
      <c r="AB188" s="365"/>
      <c r="AF188" s="470"/>
      <c r="BG188" s="470"/>
    </row>
    <row r="189" spans="3:59" s="466" customFormat="1" ht="69" customHeight="1" x14ac:dyDescent="0.25">
      <c r="C189" s="464"/>
      <c r="E189" s="508"/>
      <c r="H189" s="258"/>
      <c r="I189" s="385"/>
      <c r="N189" s="464"/>
      <c r="O189" s="464"/>
      <c r="P189" s="464"/>
      <c r="T189" s="146"/>
      <c r="X189" s="147"/>
      <c r="Y189" s="361"/>
      <c r="AA189" s="362"/>
      <c r="AB189" s="365"/>
      <c r="AF189" s="470"/>
      <c r="BG189" s="470"/>
    </row>
    <row r="190" spans="3:59" s="466" customFormat="1" ht="69" customHeight="1" x14ac:dyDescent="0.25">
      <c r="C190" s="464"/>
      <c r="E190" s="508"/>
      <c r="H190" s="258"/>
      <c r="I190" s="385"/>
      <c r="N190" s="464"/>
      <c r="O190" s="464"/>
      <c r="P190" s="464"/>
      <c r="T190" s="146"/>
      <c r="X190" s="147"/>
      <c r="Y190" s="361"/>
      <c r="AA190" s="362"/>
      <c r="AB190" s="365"/>
      <c r="AF190" s="470"/>
      <c r="BG190" s="470"/>
    </row>
    <row r="191" spans="3:59" s="466" customFormat="1" ht="69" customHeight="1" x14ac:dyDescent="0.25">
      <c r="C191" s="464"/>
      <c r="E191" s="508"/>
      <c r="H191" s="507"/>
      <c r="I191" s="385"/>
      <c r="N191" s="464"/>
      <c r="O191" s="464"/>
      <c r="P191" s="464"/>
      <c r="T191" s="146"/>
      <c r="X191" s="147"/>
      <c r="Y191" s="361"/>
      <c r="AA191" s="362"/>
      <c r="AB191" s="365"/>
      <c r="AF191" s="470"/>
      <c r="BG191" s="470"/>
    </row>
  </sheetData>
  <autoFilter ref="A3:CX191" xr:uid="{00000000-0009-0000-0000-000004000000}"/>
  <mergeCells count="70">
    <mergeCell ref="X1:AF1"/>
    <mergeCell ref="AY1:BF1"/>
    <mergeCell ref="Q2:Q3"/>
    <mergeCell ref="BG1:BK1"/>
    <mergeCell ref="A2:A3"/>
    <mergeCell ref="B2:B3"/>
    <mergeCell ref="C2:C3"/>
    <mergeCell ref="D2:D3"/>
    <mergeCell ref="E2:E3"/>
    <mergeCell ref="F2:F3"/>
    <mergeCell ref="G2:G3"/>
    <mergeCell ref="H2:H3"/>
    <mergeCell ref="I2:I3"/>
    <mergeCell ref="A1:I1"/>
    <mergeCell ref="J1:W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C2:BC3"/>
    <mergeCell ref="BD2:BD3"/>
    <mergeCell ref="AR2:AR3"/>
    <mergeCell ref="AS2:AS3"/>
    <mergeCell ref="AT2:AT3"/>
    <mergeCell ref="AU2:AU3"/>
    <mergeCell ref="AV2:AV3"/>
    <mergeCell ref="AW2:AW3"/>
    <mergeCell ref="G148:G150"/>
    <mergeCell ref="E5:E7"/>
    <mergeCell ref="E8:E12"/>
    <mergeCell ref="BK2:BK4"/>
    <mergeCell ref="G116:G118"/>
    <mergeCell ref="G119:G123"/>
    <mergeCell ref="BE2:BE3"/>
    <mergeCell ref="BF2:BF3"/>
    <mergeCell ref="BG2:BG3"/>
    <mergeCell ref="BH2:BH3"/>
    <mergeCell ref="BI2:BI3"/>
    <mergeCell ref="BJ2:BJ3"/>
    <mergeCell ref="AY2:AY3"/>
    <mergeCell ref="AZ2:AZ3"/>
    <mergeCell ref="BA2:BA3"/>
    <mergeCell ref="BB2:BB3"/>
  </mergeCells>
  <conditionalFormatting sqref="AC29:AC191">
    <cfRule type="containsText" dxfId="372" priority="59" stopIfTrue="1" operator="containsText" text="EN TERMINO">
      <formula>NOT(ISERROR(SEARCH("EN TERMINO",AC29)))</formula>
    </cfRule>
    <cfRule type="containsText" priority="60" operator="containsText" text="AMARILLO">
      <formula>NOT(ISERROR(SEARCH("AMARILLO",AC29)))</formula>
    </cfRule>
    <cfRule type="containsText" dxfId="371" priority="61" stopIfTrue="1" operator="containsText" text="ALERTA">
      <formula>NOT(ISERROR(SEARCH("ALERTA",AC29)))</formula>
    </cfRule>
    <cfRule type="containsText" dxfId="370" priority="62" stopIfTrue="1" operator="containsText" text="OK">
      <formula>NOT(ISERROR(SEARCH("OK",AC29)))</formula>
    </cfRule>
  </conditionalFormatting>
  <conditionalFormatting sqref="AF60:AF191 AF56:AF58 BG29:BG191 AF59:BF59">
    <cfRule type="containsText" dxfId="369" priority="56" operator="containsText" text="Cumplida">
      <formula>NOT(ISERROR(SEARCH("Cumplida",AF29)))</formula>
    </cfRule>
    <cfRule type="containsText" dxfId="368" priority="57" operator="containsText" text="Pendiente">
      <formula>NOT(ISERROR(SEARCH("Pendiente",AF29)))</formula>
    </cfRule>
    <cfRule type="containsText" dxfId="367" priority="58" operator="containsText" text="Cumplida">
      <formula>NOT(ISERROR(SEARCH("Cumplida",AF29)))</formula>
    </cfRule>
  </conditionalFormatting>
  <conditionalFormatting sqref="AF60:AF191 AF30:AF47 AF49:AF58 BG29:BG191 AF59:BF59">
    <cfRule type="containsText" dxfId="366" priority="55" stopIfTrue="1" operator="containsText" text="CUMPLIDA">
      <formula>NOT(ISERROR(SEARCH("CUMPLIDA",AF29)))</formula>
    </cfRule>
  </conditionalFormatting>
  <conditionalFormatting sqref="AF60:AF191 AF30:AF47 AF49:AF58 BG29:BG191 AF59:BF59">
    <cfRule type="containsText" dxfId="365" priority="54" stopIfTrue="1" operator="containsText" text="INCUMPLIDA">
      <formula>NOT(ISERROR(SEARCH("INCUMPLIDA",AF29)))</formula>
    </cfRule>
  </conditionalFormatting>
  <conditionalFormatting sqref="AF48 AF29:AF30 AF33:AF36 AF42 AF50">
    <cfRule type="containsText" dxfId="364" priority="53" operator="containsText" text="PENDIENTE">
      <formula>NOT(ISERROR(SEARCH("PENDIENTE",AF29)))</formula>
    </cfRule>
  </conditionalFormatting>
  <conditionalFormatting sqref="AC19:AC28">
    <cfRule type="containsText" dxfId="363" priority="49" stopIfTrue="1" operator="containsText" text="EN TERMINO">
      <formula>NOT(ISERROR(SEARCH("EN TERMINO",AC19)))</formula>
    </cfRule>
    <cfRule type="containsText" priority="50" operator="containsText" text="AMARILLO">
      <formula>NOT(ISERROR(SEARCH("AMARILLO",AC19)))</formula>
    </cfRule>
    <cfRule type="containsText" dxfId="362" priority="51" stopIfTrue="1" operator="containsText" text="ALERTA">
      <formula>NOT(ISERROR(SEARCH("ALERTA",AC19)))</formula>
    </cfRule>
    <cfRule type="containsText" dxfId="361" priority="52" stopIfTrue="1" operator="containsText" text="OK">
      <formula>NOT(ISERROR(SEARCH("OK",AC19)))</formula>
    </cfRule>
  </conditionalFormatting>
  <conditionalFormatting sqref="BG19:BG28">
    <cfRule type="containsText" dxfId="360" priority="46" operator="containsText" text="Cumplida">
      <formula>NOT(ISERROR(SEARCH("Cumplida",BG19)))</formula>
    </cfRule>
    <cfRule type="containsText" dxfId="359" priority="47" operator="containsText" text="Pendiente">
      <formula>NOT(ISERROR(SEARCH("Pendiente",BG19)))</formula>
    </cfRule>
    <cfRule type="containsText" dxfId="358" priority="48" operator="containsText" text="Cumplida">
      <formula>NOT(ISERROR(SEARCH("Cumplida",BG19)))</formula>
    </cfRule>
  </conditionalFormatting>
  <conditionalFormatting sqref="AF19:AF28 BG19:BG28">
    <cfRule type="containsText" dxfId="357" priority="45" stopIfTrue="1" operator="containsText" text="CUMPLIDA">
      <formula>NOT(ISERROR(SEARCH("CUMPLIDA",AF19)))</formula>
    </cfRule>
  </conditionalFormatting>
  <conditionalFormatting sqref="AF19:AF28 BG19:BG28">
    <cfRule type="containsText" dxfId="356" priority="44" stopIfTrue="1" operator="containsText" text="INCUMPLIDA">
      <formula>NOT(ISERROR(SEARCH("INCUMPLIDA",AF19)))</formula>
    </cfRule>
  </conditionalFormatting>
  <conditionalFormatting sqref="AF19 AF25">
    <cfRule type="containsText" dxfId="355" priority="43" operator="containsText" text="PENDIENTE">
      <formula>NOT(ISERROR(SEARCH("PENDIENTE",AF19)))</formula>
    </cfRule>
  </conditionalFormatting>
  <conditionalFormatting sqref="AC13:AC18">
    <cfRule type="containsText" dxfId="354" priority="39" stopIfTrue="1" operator="containsText" text="EN TERMINO">
      <formula>NOT(ISERROR(SEARCH("EN TERMINO",AC13)))</formula>
    </cfRule>
    <cfRule type="containsText" priority="40" operator="containsText" text="AMARILLO">
      <formula>NOT(ISERROR(SEARCH("AMARILLO",AC13)))</formula>
    </cfRule>
    <cfRule type="containsText" dxfId="353" priority="41" stopIfTrue="1" operator="containsText" text="ALERTA">
      <formula>NOT(ISERROR(SEARCH("ALERTA",AC13)))</formula>
    </cfRule>
    <cfRule type="containsText" dxfId="352" priority="42" stopIfTrue="1" operator="containsText" text="OK">
      <formula>NOT(ISERROR(SEARCH("OK",AC13)))</formula>
    </cfRule>
  </conditionalFormatting>
  <conditionalFormatting sqref="BG13:BG18">
    <cfRule type="containsText" dxfId="351" priority="36" operator="containsText" text="Cumplida">
      <formula>NOT(ISERROR(SEARCH("Cumplida",BG13)))</formula>
    </cfRule>
    <cfRule type="containsText" dxfId="350" priority="37" operator="containsText" text="Pendiente">
      <formula>NOT(ISERROR(SEARCH("Pendiente",BG13)))</formula>
    </cfRule>
    <cfRule type="containsText" dxfId="349" priority="38" operator="containsText" text="Cumplida">
      <formula>NOT(ISERROR(SEARCH("Cumplida",BG13)))</formula>
    </cfRule>
  </conditionalFormatting>
  <conditionalFormatting sqref="BG13:BG18 AF14:AF18">
    <cfRule type="containsText" dxfId="348" priority="35" stopIfTrue="1" operator="containsText" text="CUMPLIDA">
      <formula>NOT(ISERROR(SEARCH("CUMPLIDA",AF13)))</formula>
    </cfRule>
  </conditionalFormatting>
  <conditionalFormatting sqref="BG13:BG18 AF14:AF18">
    <cfRule type="containsText" dxfId="347" priority="34" stopIfTrue="1" operator="containsText" text="INCUMPLIDA">
      <formula>NOT(ISERROR(SEARCH("INCUMPLIDA",AF13)))</formula>
    </cfRule>
  </conditionalFormatting>
  <conditionalFormatting sqref="AF13 AF15">
    <cfRule type="containsText" dxfId="346" priority="33" operator="containsText" text="PENDIENTE">
      <formula>NOT(ISERROR(SEARCH("PENDIENTE",AF13)))</formula>
    </cfRule>
  </conditionalFormatting>
  <conditionalFormatting sqref="AC5:AC12">
    <cfRule type="containsText" dxfId="345" priority="29" stopIfTrue="1" operator="containsText" text="EN TERMINO">
      <formula>NOT(ISERROR(SEARCH("EN TERMINO",AC5)))</formula>
    </cfRule>
    <cfRule type="containsText" priority="30" operator="containsText" text="AMARILLO">
      <formula>NOT(ISERROR(SEARCH("AMARILLO",AC5)))</formula>
    </cfRule>
    <cfRule type="containsText" dxfId="344" priority="31" stopIfTrue="1" operator="containsText" text="ALERTA">
      <formula>NOT(ISERROR(SEARCH("ALERTA",AC5)))</formula>
    </cfRule>
    <cfRule type="containsText" dxfId="343" priority="32" stopIfTrue="1" operator="containsText" text="OK">
      <formula>NOT(ISERROR(SEARCH("OK",AC5)))</formula>
    </cfRule>
  </conditionalFormatting>
  <conditionalFormatting sqref="BG5:BG12">
    <cfRule type="containsText" dxfId="342" priority="26" operator="containsText" text="Cumplida">
      <formula>NOT(ISERROR(SEARCH("Cumplida",BG5)))</formula>
    </cfRule>
    <cfRule type="containsText" dxfId="341" priority="27" operator="containsText" text="Pendiente">
      <formula>NOT(ISERROR(SEARCH("Pendiente",BG5)))</formula>
    </cfRule>
    <cfRule type="containsText" dxfId="340" priority="28" operator="containsText" text="Cumplida">
      <formula>NOT(ISERROR(SEARCH("Cumplida",BG5)))</formula>
    </cfRule>
  </conditionalFormatting>
  <conditionalFormatting sqref="BG5:BG12 AF8:AF12 AF5:AF6">
    <cfRule type="containsText" dxfId="339" priority="25" stopIfTrue="1" operator="containsText" text="CUMPLIDA">
      <formula>NOT(ISERROR(SEARCH("CUMPLIDA",AF5)))</formula>
    </cfRule>
  </conditionalFormatting>
  <conditionalFormatting sqref="BG5:BG12 AF8:AF12 AF5:AF6">
    <cfRule type="containsText" dxfId="338" priority="24" stopIfTrue="1" operator="containsText" text="INCUMPLIDA">
      <formula>NOT(ISERROR(SEARCH("INCUMPLIDA",AF5)))</formula>
    </cfRule>
  </conditionalFormatting>
  <conditionalFormatting sqref="AF7:AF9">
    <cfRule type="containsText" dxfId="337" priority="23" operator="containsText" text="PENDIENTE">
      <formula>NOT(ISERROR(SEARCH("PENDIENTE",AF7)))</formula>
    </cfRule>
  </conditionalFormatting>
  <conditionalFormatting sqref="AC5:AC12">
    <cfRule type="containsText" dxfId="336" priority="19" stopIfTrue="1" operator="containsText" text="EN TERMINO">
      <formula>NOT(ISERROR(SEARCH("EN TERMINO",AC5)))</formula>
    </cfRule>
    <cfRule type="containsText" priority="20" operator="containsText" text="AMARILLO">
      <formula>NOT(ISERROR(SEARCH("AMARILLO",AC5)))</formula>
    </cfRule>
    <cfRule type="containsText" dxfId="335" priority="21" stopIfTrue="1" operator="containsText" text="ALERTA">
      <formula>NOT(ISERROR(SEARCH("ALERTA",AC5)))</formula>
    </cfRule>
    <cfRule type="containsText" dxfId="334" priority="22" stopIfTrue="1" operator="containsText" text="OK">
      <formula>NOT(ISERROR(SEARCH("OK",AC5)))</formula>
    </cfRule>
  </conditionalFormatting>
  <conditionalFormatting sqref="BG5:BG12">
    <cfRule type="containsText" dxfId="333" priority="16" operator="containsText" text="Cumplida">
      <formula>NOT(ISERROR(SEARCH("Cumplida",BG5)))</formula>
    </cfRule>
    <cfRule type="containsText" dxfId="332" priority="17" operator="containsText" text="Pendiente">
      <formula>NOT(ISERROR(SEARCH("Pendiente",BG5)))</formula>
    </cfRule>
    <cfRule type="containsText" dxfId="331" priority="18" operator="containsText" text="Cumplida">
      <formula>NOT(ISERROR(SEARCH("Cumplida",BG5)))</formula>
    </cfRule>
  </conditionalFormatting>
  <conditionalFormatting sqref="BG5:BG12 AF5:AF12">
    <cfRule type="containsText" dxfId="330" priority="15" stopIfTrue="1" operator="containsText" text="CUMPLIDA">
      <formula>NOT(ISERROR(SEARCH("CUMPLIDA",AF5)))</formula>
    </cfRule>
  </conditionalFormatting>
  <conditionalFormatting sqref="BG5:BG12 AF5:AF12">
    <cfRule type="containsText" dxfId="329" priority="14" stopIfTrue="1" operator="containsText" text="INCUMPLIDA">
      <formula>NOT(ISERROR(SEARCH("INCUMPLIDA",AF5)))</formula>
    </cfRule>
  </conditionalFormatting>
  <conditionalFormatting sqref="AF5:AF12">
    <cfRule type="containsText" dxfId="328" priority="13" operator="containsText" text="PENDIENTE">
      <formula>NOT(ISERROR(SEARCH("PENDIENTE",AF5)))</formula>
    </cfRule>
  </conditionalFormatting>
  <conditionalFormatting sqref="AF5:AF12">
    <cfRule type="containsText" dxfId="327" priority="12" stopIfTrue="1" operator="containsText" text="PENDIENTE">
      <formula>NOT(ISERROR(SEARCH("PENDIENTE",AF5)))</formula>
    </cfRule>
  </conditionalFormatting>
  <conditionalFormatting sqref="BI5:BI12">
    <cfRule type="containsText" dxfId="326" priority="4" operator="containsText" text="cerrada">
      <formula>NOT(ISERROR(SEARCH("cerrada",BI5)))</formula>
    </cfRule>
    <cfRule type="containsText" dxfId="325" priority="5" operator="containsText" text="cerrado">
      <formula>NOT(ISERROR(SEARCH("cerrado",BI5)))</formula>
    </cfRule>
    <cfRule type="containsText" dxfId="324" priority="6" operator="containsText" text="Abierto">
      <formula>NOT(ISERROR(SEARCH("Abierto",BI5)))</formula>
    </cfRule>
  </conditionalFormatting>
  <conditionalFormatting sqref="BI5:BI12">
    <cfRule type="containsText" dxfId="323" priority="1" operator="containsText" text="cerrada">
      <formula>NOT(ISERROR(SEARCH("cerrada",BI5)))</formula>
    </cfRule>
    <cfRule type="containsText" dxfId="322" priority="2" operator="containsText" text="cerrado">
      <formula>NOT(ISERROR(SEARCH("cerrado",BI5)))</formula>
    </cfRule>
    <cfRule type="containsText" dxfId="321" priority="3" operator="containsText" text="Abierto">
      <formula>NOT(ISERROR(SEARCH("Abierto",BI5)))</formula>
    </cfRule>
  </conditionalFormatting>
  <dataValidations count="12">
    <dataValidation type="list" allowBlank="1" showInputMessage="1" showErrorMessage="1" sqref="N5:N191" xr:uid="{00000000-0002-0000-0400-000000000000}">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19:L25 V5" xr:uid="{00000000-0002-0000-0400-000001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9:V42 V19:V25 W5" xr:uid="{00000000-0002-0000-0400-000002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9:W42 W19:W25" xr:uid="{00000000-0002-0000-0400-000003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19:M25" xr:uid="{00000000-0002-0000-0400-000004000000}">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K20:K24 S20:S24" xr:uid="{00000000-0002-0000-0400-000005000000}">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19:J25 J5:J6 S6 K6" xr:uid="{00000000-0002-0000-0400-000006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xr:uid="{00000000-0002-0000-0400-000007000000}">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19 K25 S19 S5 K5" xr:uid="{00000000-0002-0000-0400-000008000000}">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19:I25 I13 I5:I7" xr:uid="{00000000-0002-0000-0400-00000900000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9:AD36 AD25 AD19" xr:uid="{00000000-0002-0000-0400-00000A000000}">
      <formula1>-2147483647</formula1>
      <formula2>2147483647</formula2>
    </dataValidation>
    <dataValidation type="list" allowBlank="1" showInputMessage="1" showErrorMessage="1" sqref="H49:H53 H147:H154 P95:P96 H108:H126 P100:P112 P88 P53:P72 P127:P146 P155:P191 P75:P84 H68:H75 H80:H99 H14:H18 P18:P51 P12:P16 H8:H12 P5:P10" xr:uid="{00000000-0002-0000-0400-00000B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K191"/>
  <sheetViews>
    <sheetView zoomScale="64" zoomScaleNormal="64" workbookViewId="0">
      <pane xSplit="11" ySplit="4" topLeftCell="L5" activePane="bottomRight" state="frozen"/>
      <selection pane="topRight" activeCell="L1" sqref="L1"/>
      <selection pane="bottomLeft" activeCell="A5" sqref="A5"/>
      <selection pane="bottomRight" activeCell="BJ6" sqref="BJ6"/>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58" width="11.42578125" style="1" hidden="1" customWidth="1" outlineLevel="1"/>
    <col min="59" max="59" width="0" style="1" hidden="1" customWidth="1" outlineLevel="1"/>
    <col min="60" max="60" width="11.42578125" style="1" collapsed="1"/>
    <col min="61" max="16384" width="11.42578125" style="1"/>
  </cols>
  <sheetData>
    <row r="1" spans="1:63" ht="15" customHeight="1" x14ac:dyDescent="0.25">
      <c r="A1" s="587" t="s">
        <v>0</v>
      </c>
      <c r="B1" s="587"/>
      <c r="C1" s="587"/>
      <c r="D1" s="587"/>
      <c r="E1" s="587"/>
      <c r="F1" s="587"/>
      <c r="G1" s="587"/>
      <c r="H1" s="587"/>
      <c r="I1" s="587"/>
      <c r="J1" s="584" t="s">
        <v>1</v>
      </c>
      <c r="K1" s="584"/>
      <c r="L1" s="584"/>
      <c r="M1" s="584"/>
      <c r="N1" s="584"/>
      <c r="O1" s="584"/>
      <c r="P1" s="584"/>
      <c r="Q1" s="584"/>
      <c r="R1" s="584"/>
      <c r="S1" s="584"/>
      <c r="T1" s="584"/>
      <c r="U1" s="584"/>
      <c r="V1" s="584"/>
      <c r="W1" s="584"/>
      <c r="X1" s="585" t="s">
        <v>876</v>
      </c>
      <c r="Y1" s="585"/>
      <c r="Z1" s="585"/>
      <c r="AA1" s="585"/>
      <c r="AB1" s="585"/>
      <c r="AC1" s="585"/>
      <c r="AD1" s="585"/>
      <c r="AE1" s="585"/>
      <c r="AF1" s="585"/>
      <c r="AG1" s="590" t="s">
        <v>716</v>
      </c>
      <c r="AH1" s="590"/>
      <c r="AI1" s="590"/>
      <c r="AJ1" s="590"/>
      <c r="AK1" s="590"/>
      <c r="AL1" s="590"/>
      <c r="AM1" s="590"/>
      <c r="AN1" s="590"/>
      <c r="AO1" s="456"/>
      <c r="AP1" s="594" t="s">
        <v>717</v>
      </c>
      <c r="AQ1" s="594"/>
      <c r="AR1" s="594"/>
      <c r="AS1" s="594"/>
      <c r="AT1" s="594"/>
      <c r="AU1" s="594"/>
      <c r="AV1" s="594"/>
      <c r="AW1" s="594"/>
      <c r="AX1" s="461"/>
      <c r="AY1" s="608" t="s">
        <v>718</v>
      </c>
      <c r="AZ1" s="608"/>
      <c r="BA1" s="608"/>
      <c r="BB1" s="608"/>
      <c r="BC1" s="608"/>
      <c r="BD1" s="608"/>
      <c r="BE1" s="608"/>
      <c r="BF1" s="608"/>
      <c r="BG1" s="641" t="s">
        <v>2</v>
      </c>
      <c r="BH1" s="641"/>
      <c r="BI1" s="641"/>
      <c r="BJ1" s="641"/>
      <c r="BK1" s="641"/>
    </row>
    <row r="2" spans="1:63" ht="15" customHeight="1" x14ac:dyDescent="0.25">
      <c r="A2" s="586" t="s">
        <v>3</v>
      </c>
      <c r="B2" s="586" t="s">
        <v>4</v>
      </c>
      <c r="C2" s="586" t="s">
        <v>5</v>
      </c>
      <c r="D2" s="586" t="s">
        <v>6</v>
      </c>
      <c r="E2" s="586" t="s">
        <v>7</v>
      </c>
      <c r="F2" s="586" t="s">
        <v>8</v>
      </c>
      <c r="G2" s="586" t="s">
        <v>9</v>
      </c>
      <c r="H2" s="586" t="s">
        <v>10</v>
      </c>
      <c r="I2" s="586" t="s">
        <v>11</v>
      </c>
      <c r="J2" s="589" t="s">
        <v>12</v>
      </c>
      <c r="K2" s="584" t="s">
        <v>13</v>
      </c>
      <c r="L2" s="584"/>
      <c r="M2" s="584"/>
      <c r="N2" s="589" t="s">
        <v>14</v>
      </c>
      <c r="O2" s="589" t="s">
        <v>15</v>
      </c>
      <c r="P2" s="589" t="s">
        <v>16</v>
      </c>
      <c r="Q2" s="589" t="s">
        <v>17</v>
      </c>
      <c r="R2" s="589" t="s">
        <v>18</v>
      </c>
      <c r="S2" s="589" t="s">
        <v>19</v>
      </c>
      <c r="T2" s="589" t="s">
        <v>20</v>
      </c>
      <c r="U2" s="589" t="s">
        <v>21</v>
      </c>
      <c r="V2" s="589" t="s">
        <v>22</v>
      </c>
      <c r="W2" s="589" t="s">
        <v>23</v>
      </c>
      <c r="X2" s="588" t="s">
        <v>77</v>
      </c>
      <c r="Y2" s="588" t="s">
        <v>24</v>
      </c>
      <c r="Z2" s="588" t="s">
        <v>25</v>
      </c>
      <c r="AA2" s="588" t="s">
        <v>26</v>
      </c>
      <c r="AB2" s="588" t="s">
        <v>73</v>
      </c>
      <c r="AC2" s="588" t="s">
        <v>27</v>
      </c>
      <c r="AD2" s="588" t="s">
        <v>28</v>
      </c>
      <c r="AE2" s="588" t="s">
        <v>29</v>
      </c>
      <c r="AF2" s="457"/>
      <c r="AG2" s="591" t="s">
        <v>30</v>
      </c>
      <c r="AH2" s="591" t="s">
        <v>31</v>
      </c>
      <c r="AI2" s="591" t="s">
        <v>32</v>
      </c>
      <c r="AJ2" s="591" t="s">
        <v>33</v>
      </c>
      <c r="AK2" s="591" t="s">
        <v>74</v>
      </c>
      <c r="AL2" s="591" t="s">
        <v>34</v>
      </c>
      <c r="AM2" s="591" t="s">
        <v>35</v>
      </c>
      <c r="AN2" s="591" t="s">
        <v>36</v>
      </c>
      <c r="AO2" s="458"/>
      <c r="AP2" s="595" t="s">
        <v>37</v>
      </c>
      <c r="AQ2" s="595" t="s">
        <v>38</v>
      </c>
      <c r="AR2" s="595" t="s">
        <v>39</v>
      </c>
      <c r="AS2" s="595" t="s">
        <v>40</v>
      </c>
      <c r="AT2" s="595" t="s">
        <v>75</v>
      </c>
      <c r="AU2" s="595" t="s">
        <v>41</v>
      </c>
      <c r="AV2" s="595" t="s">
        <v>42</v>
      </c>
      <c r="AW2" s="595" t="s">
        <v>43</v>
      </c>
      <c r="AX2" s="462"/>
      <c r="AY2" s="586" t="s">
        <v>37</v>
      </c>
      <c r="AZ2" s="586" t="s">
        <v>38</v>
      </c>
      <c r="BA2" s="586" t="s">
        <v>39</v>
      </c>
      <c r="BB2" s="586" t="s">
        <v>40</v>
      </c>
      <c r="BC2" s="586" t="s">
        <v>76</v>
      </c>
      <c r="BD2" s="586" t="s">
        <v>41</v>
      </c>
      <c r="BE2" s="586" t="s">
        <v>42</v>
      </c>
      <c r="BF2" s="586" t="s">
        <v>43</v>
      </c>
      <c r="BG2" s="593" t="s">
        <v>44</v>
      </c>
      <c r="BH2" s="593" t="s">
        <v>877</v>
      </c>
      <c r="BI2" s="593" t="s">
        <v>46</v>
      </c>
      <c r="BJ2" s="593" t="s">
        <v>47</v>
      </c>
      <c r="BK2" s="592" t="s">
        <v>48</v>
      </c>
    </row>
    <row r="3" spans="1:63" ht="66" customHeight="1" x14ac:dyDescent="0.25">
      <c r="A3" s="586"/>
      <c r="B3" s="586"/>
      <c r="C3" s="586"/>
      <c r="D3" s="586"/>
      <c r="E3" s="586"/>
      <c r="F3" s="586"/>
      <c r="G3" s="586"/>
      <c r="H3" s="586"/>
      <c r="I3" s="586"/>
      <c r="J3" s="589"/>
      <c r="K3" s="454" t="s">
        <v>49</v>
      </c>
      <c r="L3" s="454" t="s">
        <v>70</v>
      </c>
      <c r="M3" s="454" t="s">
        <v>71</v>
      </c>
      <c r="N3" s="589"/>
      <c r="O3" s="589"/>
      <c r="P3" s="589"/>
      <c r="Q3" s="589"/>
      <c r="R3" s="589"/>
      <c r="S3" s="589"/>
      <c r="T3" s="589"/>
      <c r="U3" s="589"/>
      <c r="V3" s="589"/>
      <c r="W3" s="589"/>
      <c r="X3" s="588"/>
      <c r="Y3" s="588"/>
      <c r="Z3" s="588"/>
      <c r="AA3" s="588"/>
      <c r="AB3" s="588"/>
      <c r="AC3" s="588"/>
      <c r="AD3" s="588"/>
      <c r="AE3" s="588"/>
      <c r="AF3" s="457" t="s">
        <v>44</v>
      </c>
      <c r="AG3" s="591"/>
      <c r="AH3" s="591"/>
      <c r="AI3" s="591"/>
      <c r="AJ3" s="591"/>
      <c r="AK3" s="591"/>
      <c r="AL3" s="591"/>
      <c r="AM3" s="591"/>
      <c r="AN3" s="591"/>
      <c r="AO3" s="458" t="s">
        <v>44</v>
      </c>
      <c r="AP3" s="595"/>
      <c r="AQ3" s="595"/>
      <c r="AR3" s="595"/>
      <c r="AS3" s="595"/>
      <c r="AT3" s="595"/>
      <c r="AU3" s="595"/>
      <c r="AV3" s="595"/>
      <c r="AW3" s="595"/>
      <c r="AX3" s="462" t="s">
        <v>44</v>
      </c>
      <c r="AY3" s="586"/>
      <c r="AZ3" s="586"/>
      <c r="BA3" s="586"/>
      <c r="BB3" s="586"/>
      <c r="BC3" s="586"/>
      <c r="BD3" s="586"/>
      <c r="BE3" s="586"/>
      <c r="BF3" s="586"/>
      <c r="BG3" s="593"/>
      <c r="BH3" s="593"/>
      <c r="BI3" s="593"/>
      <c r="BJ3" s="593"/>
      <c r="BK3" s="592"/>
    </row>
    <row r="4" spans="1:63" ht="117" customHeight="1" x14ac:dyDescent="0.25">
      <c r="A4" s="463" t="s">
        <v>50</v>
      </c>
      <c r="B4" s="463" t="s">
        <v>51</v>
      </c>
      <c r="C4" s="463" t="s">
        <v>52</v>
      </c>
      <c r="D4" s="463" t="s">
        <v>53</v>
      </c>
      <c r="E4" s="463" t="s">
        <v>54</v>
      </c>
      <c r="F4" s="463" t="s">
        <v>51</v>
      </c>
      <c r="G4" s="463" t="s">
        <v>55</v>
      </c>
      <c r="H4" s="463" t="s">
        <v>52</v>
      </c>
      <c r="I4" s="46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460" t="s">
        <v>51</v>
      </c>
      <c r="AQ4" s="460" t="s">
        <v>64</v>
      </c>
      <c r="AR4" s="460" t="s">
        <v>65</v>
      </c>
      <c r="AS4" s="460" t="s">
        <v>66</v>
      </c>
      <c r="AT4" s="460" t="s">
        <v>66</v>
      </c>
      <c r="AU4" s="460" t="s">
        <v>60</v>
      </c>
      <c r="AV4" s="460" t="s">
        <v>67</v>
      </c>
      <c r="AW4" s="460" t="s">
        <v>52</v>
      </c>
      <c r="AX4" s="460"/>
      <c r="AY4" s="463" t="s">
        <v>51</v>
      </c>
      <c r="AZ4" s="463" t="s">
        <v>64</v>
      </c>
      <c r="BA4" s="463" t="s">
        <v>65</v>
      </c>
      <c r="BB4" s="463" t="s">
        <v>66</v>
      </c>
      <c r="BC4" s="463" t="s">
        <v>66</v>
      </c>
      <c r="BD4" s="463" t="s">
        <v>60</v>
      </c>
      <c r="BE4" s="463" t="s">
        <v>67</v>
      </c>
      <c r="BF4" s="463" t="s">
        <v>52</v>
      </c>
      <c r="BG4" s="459" t="s">
        <v>68</v>
      </c>
      <c r="BH4" s="459"/>
      <c r="BI4" s="546" t="s">
        <v>68</v>
      </c>
      <c r="BJ4" s="459"/>
      <c r="BK4" s="592"/>
    </row>
    <row r="5" spans="1:63" ht="35.1" customHeight="1" x14ac:dyDescent="0.25">
      <c r="A5" s="148"/>
      <c r="B5" s="148"/>
      <c r="C5" s="491" t="s">
        <v>154</v>
      </c>
      <c r="D5" s="148"/>
      <c r="E5" s="611" t="s">
        <v>304</v>
      </c>
      <c r="F5" s="148"/>
      <c r="G5" s="148">
        <v>1</v>
      </c>
      <c r="H5" s="488" t="s">
        <v>736</v>
      </c>
      <c r="I5" s="151" t="s">
        <v>305</v>
      </c>
      <c r="J5" s="152"/>
      <c r="K5" s="152"/>
      <c r="L5" s="165"/>
      <c r="M5" s="166"/>
      <c r="N5" s="491" t="s">
        <v>69</v>
      </c>
      <c r="O5" s="491" t="str">
        <f>IF(H5="","",VLOOKUP(H5,'[1]Procedimientos Publicar'!$C$6:$E$85,3,FALSE))</f>
        <v>SECRETARIA GENERAL</v>
      </c>
      <c r="P5" s="491" t="s">
        <v>303</v>
      </c>
      <c r="Q5" s="148"/>
      <c r="R5" s="148"/>
      <c r="S5" s="165"/>
      <c r="T5" s="149">
        <v>1</v>
      </c>
      <c r="U5" s="148"/>
      <c r="V5" s="168"/>
      <c r="W5" s="168"/>
      <c r="X5" s="150">
        <v>43830</v>
      </c>
      <c r="Y5" s="161"/>
      <c r="Z5" s="148"/>
      <c r="AA5" s="187" t="str">
        <f t="shared" ref="AA5:AA18" si="0">(IF(Z5="","",IF(OR($M5=0,$M5="",$X5=""),"",Z5/$M5)))</f>
        <v/>
      </c>
      <c r="AB5" s="188" t="str">
        <f t="shared" ref="AB5:AB18" si="1">(IF(OR($T5="",AA5=""),"",IF(OR($T5=0,AA5=0),0,IF((AA5*100%)/$T5&gt;100%,100%,(AA5*100%)/$T5))))</f>
        <v/>
      </c>
      <c r="AC5" s="8" t="str">
        <f t="shared" ref="AC5:AC18" si="2">IF(Z5="","",IF(AB5&lt;100%, IF(AB5&lt;25%, "ALERTA","EN TERMINO"), IF(AB5=100%, "OK", "EN TERMINO")))</f>
        <v/>
      </c>
      <c r="AD5" s="70" t="s">
        <v>337</v>
      </c>
      <c r="AF5" s="13"/>
      <c r="BG5" s="13" t="str">
        <f t="shared" ref="BG5:BG18" si="3">IF(AB5=100%,"CUMPLIDA","INCUMPLIDA")</f>
        <v>INCUMPLIDA</v>
      </c>
      <c r="BI5" s="547" t="str">
        <f>IF(AF5="CUMPLIDA","CERRADO","ABIERTO")</f>
        <v>ABIERTO</v>
      </c>
    </row>
    <row r="6" spans="1:63" ht="35.1" customHeight="1" x14ac:dyDescent="0.25">
      <c r="A6" s="148"/>
      <c r="B6" s="148"/>
      <c r="C6" s="491" t="s">
        <v>154</v>
      </c>
      <c r="D6" s="148"/>
      <c r="E6" s="611"/>
      <c r="F6" s="148"/>
      <c r="G6" s="148">
        <v>2</v>
      </c>
      <c r="H6" s="488" t="s">
        <v>736</v>
      </c>
      <c r="I6" s="151" t="s">
        <v>306</v>
      </c>
      <c r="J6" s="156"/>
      <c r="K6" s="152"/>
      <c r="L6" s="165"/>
      <c r="M6" s="169"/>
      <c r="N6" s="491" t="s">
        <v>69</v>
      </c>
      <c r="O6" s="491" t="str">
        <f>IF(H6="","",VLOOKUP(H6,'[1]Procedimientos Publicar'!$C$6:$E$85,3,FALSE))</f>
        <v>SECRETARIA GENERAL</v>
      </c>
      <c r="P6" s="491" t="s">
        <v>303</v>
      </c>
      <c r="Q6" s="148"/>
      <c r="R6" s="148"/>
      <c r="S6" s="165"/>
      <c r="T6" s="149">
        <v>1</v>
      </c>
      <c r="U6" s="148"/>
      <c r="V6" s="170"/>
      <c r="W6" s="170"/>
      <c r="X6" s="150">
        <v>43830</v>
      </c>
      <c r="Y6" s="161"/>
      <c r="Z6" s="148"/>
      <c r="AA6" s="187" t="str">
        <f t="shared" si="0"/>
        <v/>
      </c>
      <c r="AB6" s="188" t="str">
        <f t="shared" si="1"/>
        <v/>
      </c>
      <c r="AC6" s="8" t="str">
        <f t="shared" si="2"/>
        <v/>
      </c>
      <c r="AD6" s="70" t="s">
        <v>337</v>
      </c>
      <c r="AF6" s="13"/>
      <c r="BG6" s="13" t="str">
        <f t="shared" si="3"/>
        <v>INCUMPLIDA</v>
      </c>
      <c r="BI6" s="547" t="str">
        <f t="shared" ref="BI6:BI18" si="4">IF(AF6="CUMPLIDA","CERRADO","ABIERTO")</f>
        <v>ABIERTO</v>
      </c>
    </row>
    <row r="7" spans="1:63" ht="35.1" customHeight="1" x14ac:dyDescent="0.25">
      <c r="A7" s="148"/>
      <c r="B7" s="148"/>
      <c r="C7" s="491" t="s">
        <v>154</v>
      </c>
      <c r="D7" s="148"/>
      <c r="E7" s="611"/>
      <c r="F7" s="148"/>
      <c r="G7" s="148">
        <v>3</v>
      </c>
      <c r="H7" s="488" t="s">
        <v>736</v>
      </c>
      <c r="I7" s="159" t="s">
        <v>307</v>
      </c>
      <c r="J7" s="159" t="s">
        <v>315</v>
      </c>
      <c r="K7" s="161" t="s">
        <v>353</v>
      </c>
      <c r="L7" s="165" t="s">
        <v>324</v>
      </c>
      <c r="M7" s="166">
        <v>5</v>
      </c>
      <c r="N7" s="491" t="s">
        <v>69</v>
      </c>
      <c r="O7" s="491" t="str">
        <f>IF(H7="","",VLOOKUP(H7,'[1]Procedimientos Publicar'!$C$6:$E$85,3,FALSE))</f>
        <v>SECRETARIA GENERAL</v>
      </c>
      <c r="P7" s="491" t="s">
        <v>303</v>
      </c>
      <c r="Q7" s="148"/>
      <c r="R7" s="148"/>
      <c r="S7" s="161"/>
      <c r="T7" s="149">
        <v>1</v>
      </c>
      <c r="U7" s="148"/>
      <c r="V7" s="168">
        <v>43374</v>
      </c>
      <c r="W7" s="168">
        <v>43769</v>
      </c>
      <c r="X7" s="150">
        <v>43830</v>
      </c>
      <c r="Y7" s="161" t="s">
        <v>330</v>
      </c>
      <c r="Z7" s="148">
        <v>4</v>
      </c>
      <c r="AA7" s="187">
        <f t="shared" si="0"/>
        <v>0.8</v>
      </c>
      <c r="AB7" s="188">
        <f t="shared" si="1"/>
        <v>0.8</v>
      </c>
      <c r="AC7" s="8" t="str">
        <f t="shared" si="2"/>
        <v>EN TERMINO</v>
      </c>
      <c r="AD7" s="177" t="s">
        <v>346</v>
      </c>
      <c r="AF7" s="13" t="str">
        <f t="shared" ref="AF7:AF18" si="5">IF(AB7=100%,IF(AB7&gt;25%,"CUMPLIDA","PENDIENTE"),IF(AB7&lt;25%,"INCUMPLIDA","PENDIENTE"))</f>
        <v>PENDIENTE</v>
      </c>
      <c r="BG7" s="13" t="str">
        <f t="shared" si="3"/>
        <v>INCUMPLIDA</v>
      </c>
      <c r="BI7" s="547" t="str">
        <f t="shared" si="4"/>
        <v>ABIERTO</v>
      </c>
    </row>
    <row r="8" spans="1:63" ht="35.1" customHeight="1" x14ac:dyDescent="0.25">
      <c r="A8" s="148"/>
      <c r="B8" s="148"/>
      <c r="C8" s="491" t="s">
        <v>154</v>
      </c>
      <c r="D8" s="148"/>
      <c r="E8" s="611"/>
      <c r="F8" s="148"/>
      <c r="G8" s="148">
        <v>4</v>
      </c>
      <c r="H8" s="488" t="s">
        <v>736</v>
      </c>
      <c r="I8" s="349" t="s">
        <v>308</v>
      </c>
      <c r="J8" s="161" t="s">
        <v>316</v>
      </c>
      <c r="K8" s="161" t="s">
        <v>354</v>
      </c>
      <c r="L8" s="174" t="s">
        <v>325</v>
      </c>
      <c r="M8" s="171">
        <v>12</v>
      </c>
      <c r="N8" s="491" t="s">
        <v>69</v>
      </c>
      <c r="O8" s="491" t="str">
        <f>IF(H8="","",VLOOKUP(H8,'[1]Procedimientos Publicar'!$C$6:$E$85,3,FALSE))</f>
        <v>SECRETARIA GENERAL</v>
      </c>
      <c r="P8" s="491" t="s">
        <v>303</v>
      </c>
      <c r="Q8" s="148"/>
      <c r="R8" s="148"/>
      <c r="S8" s="161"/>
      <c r="T8" s="149">
        <v>1</v>
      </c>
      <c r="U8" s="148"/>
      <c r="V8" s="168">
        <v>43101</v>
      </c>
      <c r="W8" s="168">
        <v>43830</v>
      </c>
      <c r="X8" s="150">
        <v>43830</v>
      </c>
      <c r="Y8" s="161" t="s">
        <v>331</v>
      </c>
      <c r="Z8" s="148">
        <v>12</v>
      </c>
      <c r="AA8" s="187">
        <f t="shared" si="0"/>
        <v>1</v>
      </c>
      <c r="AB8" s="188">
        <f t="shared" si="1"/>
        <v>1</v>
      </c>
      <c r="AC8" s="8" t="str">
        <f t="shared" si="2"/>
        <v>OK</v>
      </c>
      <c r="AD8" s="69" t="s">
        <v>338</v>
      </c>
      <c r="AF8" s="13" t="str">
        <f t="shared" si="5"/>
        <v>CUMPLIDA</v>
      </c>
      <c r="BG8" s="13" t="str">
        <f t="shared" si="3"/>
        <v>CUMPLIDA</v>
      </c>
      <c r="BI8" s="547" t="str">
        <f t="shared" si="4"/>
        <v>CERRADO</v>
      </c>
    </row>
    <row r="9" spans="1:63" ht="35.1" customHeight="1" x14ac:dyDescent="0.25">
      <c r="A9" s="148"/>
      <c r="B9" s="148"/>
      <c r="C9" s="491" t="s">
        <v>154</v>
      </c>
      <c r="D9" s="148"/>
      <c r="E9" s="611"/>
      <c r="F9" s="148"/>
      <c r="G9" s="148">
        <v>5</v>
      </c>
      <c r="H9" s="488" t="s">
        <v>736</v>
      </c>
      <c r="I9" s="151" t="s">
        <v>309</v>
      </c>
      <c r="J9" s="161"/>
      <c r="K9" s="161" t="s">
        <v>355</v>
      </c>
      <c r="L9" s="173" t="s">
        <v>326</v>
      </c>
      <c r="M9" s="172">
        <v>1</v>
      </c>
      <c r="N9" s="491" t="s">
        <v>69</v>
      </c>
      <c r="O9" s="491" t="str">
        <f>IF(H9="","",VLOOKUP(H9,'[1]Procedimientos Publicar'!$C$6:$E$85,3,FALSE))</f>
        <v>SECRETARIA GENERAL</v>
      </c>
      <c r="P9" s="491" t="s">
        <v>303</v>
      </c>
      <c r="Q9" s="148"/>
      <c r="R9" s="148"/>
      <c r="S9" s="161"/>
      <c r="T9" s="149">
        <v>1</v>
      </c>
      <c r="U9" s="148"/>
      <c r="V9" s="168"/>
      <c r="W9" s="167"/>
      <c r="X9" s="150">
        <v>43830</v>
      </c>
      <c r="Y9" s="161" t="s">
        <v>332</v>
      </c>
      <c r="Z9" s="148">
        <v>1</v>
      </c>
      <c r="AA9" s="187">
        <f t="shared" si="0"/>
        <v>1</v>
      </c>
      <c r="AB9" s="188">
        <f t="shared" si="1"/>
        <v>1</v>
      </c>
      <c r="AC9" s="8" t="str">
        <f t="shared" si="2"/>
        <v>OK</v>
      </c>
      <c r="AD9" s="176" t="s">
        <v>339</v>
      </c>
      <c r="AF9" s="13" t="str">
        <f t="shared" si="5"/>
        <v>CUMPLIDA</v>
      </c>
      <c r="BG9" s="13" t="str">
        <f t="shared" si="3"/>
        <v>CUMPLIDA</v>
      </c>
      <c r="BI9" s="547" t="str">
        <f t="shared" si="4"/>
        <v>CERRADO</v>
      </c>
    </row>
    <row r="10" spans="1:63" ht="35.1" customHeight="1" x14ac:dyDescent="0.25">
      <c r="A10" s="148"/>
      <c r="B10" s="148"/>
      <c r="C10" s="491" t="s">
        <v>154</v>
      </c>
      <c r="D10" s="148"/>
      <c r="E10" s="611"/>
      <c r="F10" s="148"/>
      <c r="G10" s="148">
        <v>7</v>
      </c>
      <c r="H10" s="488" t="s">
        <v>736</v>
      </c>
      <c r="I10" s="159" t="s">
        <v>310</v>
      </c>
      <c r="J10" s="161" t="s">
        <v>317</v>
      </c>
      <c r="K10" s="163" t="s">
        <v>719</v>
      </c>
      <c r="L10" s="163" t="s">
        <v>322</v>
      </c>
      <c r="M10" s="166">
        <v>2</v>
      </c>
      <c r="N10" s="491" t="s">
        <v>69</v>
      </c>
      <c r="O10" s="491" t="str">
        <f>IF(H10="","",VLOOKUP(H10,'[1]Procedimientos Publicar'!$C$6:$E$85,3,FALSE))</f>
        <v>SECRETARIA GENERAL</v>
      </c>
      <c r="P10" s="491" t="s">
        <v>303</v>
      </c>
      <c r="Q10" s="148"/>
      <c r="R10" s="148"/>
      <c r="S10" s="163"/>
      <c r="T10" s="149">
        <v>1</v>
      </c>
      <c r="U10" s="148"/>
      <c r="V10" s="168">
        <v>43101</v>
      </c>
      <c r="W10" s="168">
        <v>43830</v>
      </c>
      <c r="X10" s="150">
        <v>43830</v>
      </c>
      <c r="Y10" s="161" t="s">
        <v>333</v>
      </c>
      <c r="Z10" s="148">
        <v>1</v>
      </c>
      <c r="AA10" s="187">
        <f t="shared" si="0"/>
        <v>0.5</v>
      </c>
      <c r="AB10" s="188">
        <f t="shared" si="1"/>
        <v>0.5</v>
      </c>
      <c r="AC10" s="8" t="str">
        <f t="shared" si="2"/>
        <v>EN TERMINO</v>
      </c>
      <c r="AD10" s="177" t="s">
        <v>340</v>
      </c>
      <c r="AF10" s="13" t="str">
        <f t="shared" si="5"/>
        <v>PENDIENTE</v>
      </c>
      <c r="AG10" s="470"/>
      <c r="AH10" s="470"/>
      <c r="AI10" s="470"/>
      <c r="AJ10" s="470"/>
      <c r="AK10" s="470"/>
      <c r="AL10" s="470"/>
      <c r="AM10" s="470"/>
      <c r="AN10" s="470"/>
      <c r="AO10" s="470"/>
      <c r="AP10" s="470"/>
      <c r="AQ10" s="470"/>
      <c r="AR10" s="470"/>
      <c r="AS10" s="470"/>
      <c r="AT10" s="470"/>
      <c r="AU10" s="470"/>
      <c r="AV10" s="470"/>
      <c r="AW10" s="470"/>
      <c r="AX10" s="470"/>
      <c r="AY10" s="470"/>
      <c r="AZ10" s="470"/>
      <c r="BA10" s="470"/>
      <c r="BB10" s="470"/>
      <c r="BC10" s="470"/>
      <c r="BD10" s="470"/>
      <c r="BE10" s="470"/>
      <c r="BF10" s="470"/>
      <c r="BG10" s="13" t="str">
        <f t="shared" si="3"/>
        <v>INCUMPLIDA</v>
      </c>
      <c r="BI10" s="547" t="str">
        <f t="shared" si="4"/>
        <v>ABIERTO</v>
      </c>
    </row>
    <row r="11" spans="1:63" ht="35.1" customHeight="1" x14ac:dyDescent="0.25">
      <c r="A11" s="148"/>
      <c r="B11" s="148"/>
      <c r="C11" s="491" t="s">
        <v>154</v>
      </c>
      <c r="D11" s="148"/>
      <c r="E11" s="611"/>
      <c r="F11" s="148"/>
      <c r="G11" s="148">
        <v>8</v>
      </c>
      <c r="H11" s="488" t="s">
        <v>736</v>
      </c>
      <c r="I11" s="151" t="s">
        <v>311</v>
      </c>
      <c r="J11" s="161" t="s">
        <v>318</v>
      </c>
      <c r="K11" s="161" t="s">
        <v>356</v>
      </c>
      <c r="L11" s="161" t="s">
        <v>327</v>
      </c>
      <c r="M11" s="171">
        <v>12</v>
      </c>
      <c r="N11" s="491" t="s">
        <v>69</v>
      </c>
      <c r="O11" s="491" t="str">
        <f>IF(H11="","",VLOOKUP(H11,'[1]Procedimientos Publicar'!$C$6:$E$85,3,FALSE))</f>
        <v>SECRETARIA GENERAL</v>
      </c>
      <c r="P11" s="491" t="s">
        <v>303</v>
      </c>
      <c r="Q11" s="148"/>
      <c r="R11" s="148"/>
      <c r="S11" s="161"/>
      <c r="T11" s="149">
        <v>1</v>
      </c>
      <c r="U11" s="148"/>
      <c r="V11" s="168">
        <v>43101</v>
      </c>
      <c r="W11" s="168">
        <v>43830</v>
      </c>
      <c r="X11" s="150">
        <v>43830</v>
      </c>
      <c r="Y11" s="161" t="s">
        <v>334</v>
      </c>
      <c r="Z11" s="148">
        <v>12</v>
      </c>
      <c r="AA11" s="187">
        <f t="shared" si="0"/>
        <v>1</v>
      </c>
      <c r="AB11" s="188">
        <f t="shared" si="1"/>
        <v>1</v>
      </c>
      <c r="AC11" s="8" t="str">
        <f t="shared" si="2"/>
        <v>OK</v>
      </c>
      <c r="AD11" s="176" t="s">
        <v>341</v>
      </c>
      <c r="AF11" s="13" t="str">
        <f t="shared" si="5"/>
        <v>CUMPLIDA</v>
      </c>
      <c r="BG11" s="13" t="str">
        <f t="shared" si="3"/>
        <v>CUMPLIDA</v>
      </c>
      <c r="BI11" s="547" t="str">
        <f t="shared" si="4"/>
        <v>CERRADO</v>
      </c>
    </row>
    <row r="12" spans="1:63" ht="35.1" customHeight="1" x14ac:dyDescent="0.25">
      <c r="A12" s="148"/>
      <c r="B12" s="148"/>
      <c r="C12" s="491" t="s">
        <v>154</v>
      </c>
      <c r="D12" s="148"/>
      <c r="E12" s="611"/>
      <c r="F12" s="148"/>
      <c r="G12" s="148">
        <v>9</v>
      </c>
      <c r="H12" s="488" t="s">
        <v>736</v>
      </c>
      <c r="I12" s="151" t="s">
        <v>312</v>
      </c>
      <c r="J12" s="161" t="s">
        <v>319</v>
      </c>
      <c r="K12" s="161" t="s">
        <v>357</v>
      </c>
      <c r="L12" s="161" t="s">
        <v>328</v>
      </c>
      <c r="M12" s="171">
        <v>1</v>
      </c>
      <c r="N12" s="491" t="s">
        <v>69</v>
      </c>
      <c r="O12" s="491" t="str">
        <f>IF(H12="","",VLOOKUP(H12,'[1]Procedimientos Publicar'!$C$6:$E$85,3,FALSE))</f>
        <v>SECRETARIA GENERAL</v>
      </c>
      <c r="P12" s="491" t="s">
        <v>303</v>
      </c>
      <c r="Q12" s="148"/>
      <c r="R12" s="148"/>
      <c r="S12" s="161"/>
      <c r="T12" s="149">
        <v>1</v>
      </c>
      <c r="U12" s="148"/>
      <c r="V12" s="168">
        <v>43101</v>
      </c>
      <c r="W12" s="168">
        <v>43830</v>
      </c>
      <c r="X12" s="150">
        <v>43830</v>
      </c>
      <c r="Y12" s="161" t="s">
        <v>344</v>
      </c>
      <c r="Z12" s="148">
        <v>0.5</v>
      </c>
      <c r="AA12" s="187">
        <f t="shared" si="0"/>
        <v>0.5</v>
      </c>
      <c r="AB12" s="188">
        <f t="shared" si="1"/>
        <v>0.5</v>
      </c>
      <c r="AC12" s="8" t="str">
        <f t="shared" si="2"/>
        <v>EN TERMINO</v>
      </c>
      <c r="AD12" s="177" t="s">
        <v>343</v>
      </c>
      <c r="AF12" s="13" t="str">
        <f t="shared" si="5"/>
        <v>PENDIENTE</v>
      </c>
      <c r="BG12" s="13" t="str">
        <f t="shared" si="3"/>
        <v>INCUMPLIDA</v>
      </c>
      <c r="BI12" s="547" t="str">
        <f t="shared" si="4"/>
        <v>ABIERTO</v>
      </c>
    </row>
    <row r="13" spans="1:63" ht="35.1" customHeight="1" x14ac:dyDescent="0.25">
      <c r="A13" s="148"/>
      <c r="B13" s="148"/>
      <c r="C13" s="491" t="s">
        <v>154</v>
      </c>
      <c r="D13" s="148"/>
      <c r="E13" s="611"/>
      <c r="F13" s="148"/>
      <c r="G13" s="148">
        <v>11</v>
      </c>
      <c r="H13" s="488" t="s">
        <v>736</v>
      </c>
      <c r="I13" s="151" t="s">
        <v>313</v>
      </c>
      <c r="J13" s="161" t="s">
        <v>320</v>
      </c>
      <c r="K13" s="161"/>
      <c r="L13" s="161" t="s">
        <v>329</v>
      </c>
      <c r="M13" s="171">
        <v>1</v>
      </c>
      <c r="N13" s="491" t="s">
        <v>69</v>
      </c>
      <c r="O13" s="491" t="str">
        <f>IF(H13="","",VLOOKUP(H13,'[1]Procedimientos Publicar'!$C$6:$E$85,3,FALSE))</f>
        <v>SECRETARIA GENERAL</v>
      </c>
      <c r="P13" s="491" t="s">
        <v>303</v>
      </c>
      <c r="Q13" s="148"/>
      <c r="R13" s="148"/>
      <c r="S13" s="161"/>
      <c r="T13" s="149">
        <v>1</v>
      </c>
      <c r="U13" s="148"/>
      <c r="V13" s="168">
        <v>43101</v>
      </c>
      <c r="W13" s="168">
        <v>43830</v>
      </c>
      <c r="X13" s="150">
        <v>43830</v>
      </c>
      <c r="Y13" s="161" t="s">
        <v>335</v>
      </c>
      <c r="Z13" s="148">
        <v>1</v>
      </c>
      <c r="AA13" s="187">
        <f t="shared" si="0"/>
        <v>1</v>
      </c>
      <c r="AB13" s="188">
        <f t="shared" si="1"/>
        <v>1</v>
      </c>
      <c r="AC13" s="8" t="str">
        <f t="shared" si="2"/>
        <v>OK</v>
      </c>
      <c r="AD13" s="178" t="s">
        <v>342</v>
      </c>
      <c r="AF13" s="13" t="str">
        <f t="shared" si="5"/>
        <v>CUMPLIDA</v>
      </c>
      <c r="BG13" s="13" t="str">
        <f t="shared" si="3"/>
        <v>CUMPLIDA</v>
      </c>
      <c r="BI13" s="547" t="str">
        <f t="shared" si="4"/>
        <v>CERRADO</v>
      </c>
    </row>
    <row r="14" spans="1:63" ht="35.1" customHeight="1" x14ac:dyDescent="0.25">
      <c r="A14" s="148"/>
      <c r="B14" s="148"/>
      <c r="C14" s="491" t="s">
        <v>154</v>
      </c>
      <c r="D14" s="148"/>
      <c r="E14" s="611"/>
      <c r="F14" s="148"/>
      <c r="G14" s="148">
        <v>12</v>
      </c>
      <c r="H14" s="488" t="s">
        <v>736</v>
      </c>
      <c r="I14" s="151" t="s">
        <v>314</v>
      </c>
      <c r="J14" s="163" t="s">
        <v>321</v>
      </c>
      <c r="K14" s="163" t="s">
        <v>358</v>
      </c>
      <c r="L14" s="163" t="s">
        <v>323</v>
      </c>
      <c r="M14" s="172">
        <v>1</v>
      </c>
      <c r="N14" s="491" t="s">
        <v>69</v>
      </c>
      <c r="O14" s="491" t="str">
        <f>IF(H14="","",VLOOKUP(H14,'[1]Procedimientos Publicar'!$C$6:$E$85,3,FALSE))</f>
        <v>SECRETARIA GENERAL</v>
      </c>
      <c r="P14" s="491" t="s">
        <v>303</v>
      </c>
      <c r="Q14" s="148"/>
      <c r="R14" s="148"/>
      <c r="S14" s="163"/>
      <c r="T14" s="149">
        <v>1</v>
      </c>
      <c r="U14" s="148"/>
      <c r="V14" s="168">
        <v>43770</v>
      </c>
      <c r="W14" s="168">
        <v>43830</v>
      </c>
      <c r="X14" s="150">
        <v>43830</v>
      </c>
      <c r="Y14" s="161" t="s">
        <v>336</v>
      </c>
      <c r="Z14" s="148">
        <v>0.5</v>
      </c>
      <c r="AA14" s="187">
        <f t="shared" si="0"/>
        <v>0.5</v>
      </c>
      <c r="AB14" s="188">
        <f t="shared" si="1"/>
        <v>0.5</v>
      </c>
      <c r="AC14" s="8" t="str">
        <f t="shared" si="2"/>
        <v>EN TERMINO</v>
      </c>
      <c r="AD14" s="177" t="s">
        <v>345</v>
      </c>
      <c r="AF14" s="13" t="str">
        <f t="shared" si="5"/>
        <v>PENDIENTE</v>
      </c>
      <c r="BG14" s="13" t="str">
        <f t="shared" si="3"/>
        <v>INCUMPLIDA</v>
      </c>
      <c r="BI14" s="547" t="str">
        <f t="shared" si="4"/>
        <v>ABIERTO</v>
      </c>
    </row>
    <row r="15" spans="1:63" ht="35.1" customHeight="1" x14ac:dyDescent="0.25">
      <c r="A15" s="180"/>
      <c r="B15" s="180"/>
      <c r="C15" s="492" t="s">
        <v>154</v>
      </c>
      <c r="D15" s="180"/>
      <c r="E15" s="596" t="s">
        <v>347</v>
      </c>
      <c r="F15" s="180"/>
      <c r="G15" s="180">
        <v>1</v>
      </c>
      <c r="H15" s="489" t="s">
        <v>736</v>
      </c>
      <c r="I15" s="189" t="s">
        <v>348</v>
      </c>
      <c r="J15" s="183"/>
      <c r="K15" s="180"/>
      <c r="L15" s="180"/>
      <c r="M15" s="180">
        <v>1</v>
      </c>
      <c r="N15" s="492" t="s">
        <v>69</v>
      </c>
      <c r="O15" s="492" t="str">
        <f>IF(H15="","",VLOOKUP(H15,'[1]Procedimientos Publicar'!$C$6:$E$85,3,FALSE))</f>
        <v>SECRETARIA GENERAL</v>
      </c>
      <c r="P15" s="492" t="s">
        <v>303</v>
      </c>
      <c r="Q15" s="180"/>
      <c r="R15" s="180"/>
      <c r="S15" s="180"/>
      <c r="T15" s="181">
        <v>1</v>
      </c>
      <c r="U15" s="180"/>
      <c r="V15" s="180"/>
      <c r="W15" s="180"/>
      <c r="X15" s="182">
        <v>43830</v>
      </c>
      <c r="Y15" s="428" t="s">
        <v>359</v>
      </c>
      <c r="Z15" s="180">
        <v>1</v>
      </c>
      <c r="AA15" s="185">
        <f t="shared" si="0"/>
        <v>1</v>
      </c>
      <c r="AB15" s="186">
        <f t="shared" si="1"/>
        <v>1</v>
      </c>
      <c r="AC15" s="8" t="str">
        <f t="shared" si="2"/>
        <v>OK</v>
      </c>
      <c r="AD15" s="450" t="s">
        <v>364</v>
      </c>
      <c r="AF15" s="13" t="str">
        <f t="shared" si="5"/>
        <v>CUMPLIDA</v>
      </c>
      <c r="BG15" s="13" t="str">
        <f t="shared" si="3"/>
        <v>CUMPLIDA</v>
      </c>
      <c r="BI15" s="547" t="str">
        <f t="shared" si="4"/>
        <v>CERRADO</v>
      </c>
    </row>
    <row r="16" spans="1:63" ht="35.1" customHeight="1" x14ac:dyDescent="0.25">
      <c r="A16" s="180"/>
      <c r="B16" s="180"/>
      <c r="C16" s="492" t="s">
        <v>154</v>
      </c>
      <c r="D16" s="180"/>
      <c r="E16" s="596"/>
      <c r="F16" s="180"/>
      <c r="G16" s="180">
        <v>2</v>
      </c>
      <c r="H16" s="489" t="s">
        <v>736</v>
      </c>
      <c r="I16" s="190" t="s">
        <v>349</v>
      </c>
      <c r="J16" s="183" t="s">
        <v>352</v>
      </c>
      <c r="K16" s="180"/>
      <c r="L16" s="180"/>
      <c r="M16" s="180"/>
      <c r="N16" s="492" t="s">
        <v>69</v>
      </c>
      <c r="O16" s="492" t="str">
        <f>IF(H16="","",VLOOKUP(H16,'[1]Procedimientos Publicar'!$C$6:$E$85,3,FALSE))</f>
        <v>SECRETARIA GENERAL</v>
      </c>
      <c r="P16" s="492" t="s">
        <v>303</v>
      </c>
      <c r="Q16" s="180"/>
      <c r="R16" s="180"/>
      <c r="S16" s="180"/>
      <c r="T16" s="181">
        <v>1</v>
      </c>
      <c r="U16" s="180"/>
      <c r="V16" s="180"/>
      <c r="W16" s="180"/>
      <c r="X16" s="182">
        <v>43830</v>
      </c>
      <c r="Y16" s="428" t="s">
        <v>360</v>
      </c>
      <c r="Z16" s="180"/>
      <c r="AA16" s="185" t="str">
        <f t="shared" si="0"/>
        <v/>
      </c>
      <c r="AB16" s="186" t="str">
        <f t="shared" si="1"/>
        <v/>
      </c>
      <c r="AC16" s="8" t="str">
        <f t="shared" si="2"/>
        <v/>
      </c>
      <c r="AD16" s="184" t="s">
        <v>362</v>
      </c>
      <c r="AF16" s="13"/>
      <c r="BG16" s="13" t="str">
        <f t="shared" si="3"/>
        <v>INCUMPLIDA</v>
      </c>
      <c r="BI16" s="547" t="str">
        <f t="shared" si="4"/>
        <v>ABIERTO</v>
      </c>
    </row>
    <row r="17" spans="1:61" ht="35.1" customHeight="1" x14ac:dyDescent="0.25">
      <c r="A17" s="180"/>
      <c r="B17" s="180"/>
      <c r="C17" s="492" t="s">
        <v>154</v>
      </c>
      <c r="D17" s="180"/>
      <c r="E17" s="596"/>
      <c r="F17" s="180"/>
      <c r="G17" s="180">
        <v>3</v>
      </c>
      <c r="H17" s="489" t="s">
        <v>736</v>
      </c>
      <c r="I17" s="190" t="s">
        <v>350</v>
      </c>
      <c r="J17" s="183"/>
      <c r="K17" s="180"/>
      <c r="L17" s="180"/>
      <c r="M17" s="180"/>
      <c r="N17" s="492" t="s">
        <v>69</v>
      </c>
      <c r="O17" s="492" t="str">
        <f>IF(H17="","",VLOOKUP(H17,'[1]Procedimientos Publicar'!$C$6:$E$85,3,FALSE))</f>
        <v>SECRETARIA GENERAL</v>
      </c>
      <c r="P17" s="492" t="s">
        <v>303</v>
      </c>
      <c r="Q17" s="180"/>
      <c r="R17" s="180"/>
      <c r="S17" s="180"/>
      <c r="T17" s="181">
        <v>1</v>
      </c>
      <c r="U17" s="180"/>
      <c r="V17" s="180"/>
      <c r="W17" s="180"/>
      <c r="X17" s="182">
        <v>43830</v>
      </c>
      <c r="Y17" s="428" t="s">
        <v>361</v>
      </c>
      <c r="Z17" s="180"/>
      <c r="AA17" s="185" t="str">
        <f t="shared" si="0"/>
        <v/>
      </c>
      <c r="AB17" s="186" t="str">
        <f t="shared" si="1"/>
        <v/>
      </c>
      <c r="AC17" s="8" t="str">
        <f t="shared" si="2"/>
        <v/>
      </c>
      <c r="AD17" s="184" t="s">
        <v>363</v>
      </c>
      <c r="AF17" s="13"/>
      <c r="BG17" s="13" t="str">
        <f t="shared" si="3"/>
        <v>INCUMPLIDA</v>
      </c>
      <c r="BI17" s="547" t="str">
        <f t="shared" si="4"/>
        <v>ABIERTO</v>
      </c>
    </row>
    <row r="18" spans="1:61" ht="35.1" customHeight="1" x14ac:dyDescent="0.25">
      <c r="A18" s="180"/>
      <c r="B18" s="180"/>
      <c r="C18" s="492" t="s">
        <v>154</v>
      </c>
      <c r="D18" s="180"/>
      <c r="E18" s="596"/>
      <c r="F18" s="180"/>
      <c r="G18" s="180">
        <v>4</v>
      </c>
      <c r="H18" s="489" t="s">
        <v>736</v>
      </c>
      <c r="I18" s="190" t="s">
        <v>351</v>
      </c>
      <c r="J18" s="183"/>
      <c r="K18" s="180"/>
      <c r="L18" s="180"/>
      <c r="M18" s="180">
        <v>1</v>
      </c>
      <c r="N18" s="492" t="s">
        <v>69</v>
      </c>
      <c r="O18" s="492" t="str">
        <f>IF(H18="","",VLOOKUP(H18,'[1]Procedimientos Publicar'!$C$6:$E$85,3,FALSE))</f>
        <v>SECRETARIA GENERAL</v>
      </c>
      <c r="P18" s="492" t="s">
        <v>303</v>
      </c>
      <c r="Q18" s="180"/>
      <c r="R18" s="180"/>
      <c r="S18" s="180"/>
      <c r="T18" s="181">
        <v>1</v>
      </c>
      <c r="U18" s="180"/>
      <c r="V18" s="180"/>
      <c r="W18" s="180"/>
      <c r="X18" s="182">
        <v>43830</v>
      </c>
      <c r="Y18" s="428" t="s">
        <v>361</v>
      </c>
      <c r="Z18" s="180">
        <v>1</v>
      </c>
      <c r="AA18" s="185">
        <f t="shared" si="0"/>
        <v>1</v>
      </c>
      <c r="AB18" s="186">
        <f t="shared" si="1"/>
        <v>1</v>
      </c>
      <c r="AC18" s="8" t="str">
        <f t="shared" si="2"/>
        <v>OK</v>
      </c>
      <c r="AD18" s="450" t="s">
        <v>365</v>
      </c>
      <c r="AF18" s="13" t="str">
        <f t="shared" si="5"/>
        <v>CUMPLIDA</v>
      </c>
      <c r="BG18" s="13" t="str">
        <f t="shared" si="3"/>
        <v>CUMPLIDA</v>
      </c>
      <c r="BI18" s="547" t="str">
        <f t="shared" si="4"/>
        <v>CERRADO</v>
      </c>
    </row>
    <row r="19" spans="1:61" s="466" customFormat="1" ht="69" customHeight="1" x14ac:dyDescent="0.2">
      <c r="C19" s="464"/>
      <c r="E19" s="508"/>
      <c r="H19" s="501"/>
      <c r="I19" s="369"/>
      <c r="J19" s="27"/>
      <c r="K19" s="28"/>
      <c r="L19" s="27"/>
      <c r="M19" s="197"/>
      <c r="N19" s="464"/>
      <c r="O19" s="464"/>
      <c r="P19" s="464"/>
      <c r="S19" s="28"/>
      <c r="T19" s="146"/>
      <c r="V19" s="18"/>
      <c r="W19" s="18"/>
      <c r="X19" s="147"/>
      <c r="Y19" s="372"/>
      <c r="AA19" s="362"/>
      <c r="AB19" s="365"/>
      <c r="AD19" s="155"/>
      <c r="BG19" s="470"/>
    </row>
    <row r="20" spans="1:61" s="466" customFormat="1" ht="69" customHeight="1" x14ac:dyDescent="0.25">
      <c r="C20" s="464"/>
      <c r="E20" s="508"/>
      <c r="H20" s="501"/>
      <c r="I20" s="370"/>
      <c r="J20" s="374"/>
      <c r="K20" s="27"/>
      <c r="L20" s="27"/>
      <c r="M20" s="197"/>
      <c r="N20" s="464"/>
      <c r="O20" s="464"/>
      <c r="P20" s="464"/>
      <c r="S20" s="27"/>
      <c r="T20" s="146"/>
      <c r="V20" s="18"/>
      <c r="W20" s="18"/>
      <c r="X20" s="147"/>
      <c r="Y20" s="375"/>
      <c r="AA20" s="362"/>
      <c r="AB20" s="365"/>
      <c r="AD20" s="28"/>
      <c r="AF20" s="470"/>
      <c r="BG20" s="470"/>
    </row>
    <row r="21" spans="1:61" s="466" customFormat="1" ht="69" customHeight="1" x14ac:dyDescent="0.25">
      <c r="C21" s="464"/>
      <c r="E21" s="508"/>
      <c r="H21" s="501"/>
      <c r="I21" s="370"/>
      <c r="J21" s="374"/>
      <c r="K21" s="27"/>
      <c r="L21" s="27"/>
      <c r="M21" s="197"/>
      <c r="N21" s="464"/>
      <c r="O21" s="464"/>
      <c r="P21" s="464"/>
      <c r="S21" s="27"/>
      <c r="T21" s="146"/>
      <c r="V21" s="18"/>
      <c r="W21" s="18"/>
      <c r="X21" s="147"/>
      <c r="Y21" s="375"/>
      <c r="AA21" s="362"/>
      <c r="AB21" s="365"/>
      <c r="AD21" s="28"/>
      <c r="AF21" s="470"/>
      <c r="BG21" s="470"/>
    </row>
    <row r="22" spans="1:61" s="466" customFormat="1" ht="69" customHeight="1" x14ac:dyDescent="0.25">
      <c r="C22" s="464"/>
      <c r="E22" s="508"/>
      <c r="H22" s="501"/>
      <c r="I22" s="202"/>
      <c r="J22" s="369"/>
      <c r="K22" s="27"/>
      <c r="L22" s="27"/>
      <c r="M22" s="197"/>
      <c r="N22" s="464"/>
      <c r="O22" s="464"/>
      <c r="P22" s="464"/>
      <c r="S22" s="27"/>
      <c r="T22" s="146"/>
      <c r="V22" s="18"/>
      <c r="W22" s="18"/>
      <c r="X22" s="147"/>
      <c r="Y22" s="28"/>
      <c r="AA22" s="362"/>
      <c r="AB22" s="365"/>
      <c r="AD22" s="202"/>
      <c r="AF22" s="470"/>
      <c r="BG22" s="470"/>
    </row>
    <row r="23" spans="1:61" s="466" customFormat="1" ht="69" customHeight="1" x14ac:dyDescent="0.25">
      <c r="C23" s="464"/>
      <c r="E23" s="508"/>
      <c r="H23" s="501"/>
      <c r="I23" s="202"/>
      <c r="J23" s="369"/>
      <c r="K23" s="27"/>
      <c r="L23" s="27"/>
      <c r="M23" s="197"/>
      <c r="N23" s="464"/>
      <c r="O23" s="464"/>
      <c r="P23" s="464"/>
      <c r="S23" s="27"/>
      <c r="T23" s="146"/>
      <c r="V23" s="18"/>
      <c r="W23" s="18"/>
      <c r="X23" s="147"/>
      <c r="Y23" s="28"/>
      <c r="AA23" s="362"/>
      <c r="AB23" s="365"/>
      <c r="AD23" s="202"/>
      <c r="AF23" s="470"/>
      <c r="BG23" s="470"/>
    </row>
    <row r="24" spans="1:61" s="466" customFormat="1" ht="69" customHeight="1" x14ac:dyDescent="0.25">
      <c r="C24" s="464"/>
      <c r="E24" s="508"/>
      <c r="H24" s="501"/>
      <c r="I24" s="202"/>
      <c r="J24" s="369"/>
      <c r="K24" s="27"/>
      <c r="L24" s="27"/>
      <c r="M24" s="197"/>
      <c r="N24" s="464"/>
      <c r="O24" s="464"/>
      <c r="P24" s="464"/>
      <c r="S24" s="27"/>
      <c r="T24" s="146"/>
      <c r="V24" s="18"/>
      <c r="W24" s="18"/>
      <c r="X24" s="147"/>
      <c r="Y24" s="28"/>
      <c r="AA24" s="362"/>
      <c r="AB24" s="365"/>
      <c r="AD24" s="202"/>
      <c r="AF24" s="470"/>
      <c r="BG24" s="470"/>
    </row>
    <row r="25" spans="1:61" s="466" customFormat="1" ht="69" customHeight="1" x14ac:dyDescent="0.2">
      <c r="C25" s="464"/>
      <c r="E25" s="508"/>
      <c r="H25" s="501"/>
      <c r="I25" s="202"/>
      <c r="J25" s="369"/>
      <c r="K25" s="28"/>
      <c r="L25" s="27"/>
      <c r="M25" s="197"/>
      <c r="N25" s="464"/>
      <c r="O25" s="464"/>
      <c r="P25" s="464"/>
      <c r="S25" s="28"/>
      <c r="T25" s="146"/>
      <c r="V25" s="18"/>
      <c r="W25" s="18"/>
      <c r="X25" s="147"/>
      <c r="Y25" s="372"/>
      <c r="AA25" s="362"/>
      <c r="AB25" s="365"/>
      <c r="AD25" s="155"/>
      <c r="BG25" s="470"/>
    </row>
    <row r="26" spans="1:61" s="466" customFormat="1" ht="69" customHeight="1" x14ac:dyDescent="0.25">
      <c r="C26" s="464"/>
      <c r="E26" s="508"/>
      <c r="H26" s="501"/>
      <c r="I26" s="202"/>
      <c r="N26" s="464"/>
      <c r="O26" s="464"/>
      <c r="P26" s="464"/>
      <c r="T26" s="146"/>
      <c r="X26" s="147"/>
      <c r="AA26" s="362"/>
      <c r="AB26" s="365"/>
      <c r="AF26" s="470"/>
      <c r="BG26" s="470"/>
    </row>
    <row r="27" spans="1:61" s="466" customFormat="1" ht="69" customHeight="1" x14ac:dyDescent="0.25">
      <c r="C27" s="464"/>
      <c r="E27" s="508"/>
      <c r="H27" s="501"/>
      <c r="I27" s="202"/>
      <c r="N27" s="464"/>
      <c r="O27" s="464"/>
      <c r="P27" s="464"/>
      <c r="T27" s="146"/>
      <c r="X27" s="147"/>
      <c r="AA27" s="362"/>
      <c r="AB27" s="365"/>
      <c r="AF27" s="470"/>
      <c r="BG27" s="470"/>
    </row>
    <row r="28" spans="1:61" s="466" customFormat="1" ht="69" customHeight="1" x14ac:dyDescent="0.25">
      <c r="C28" s="464"/>
      <c r="E28" s="508"/>
      <c r="H28" s="501"/>
      <c r="I28" s="376"/>
      <c r="N28" s="464"/>
      <c r="O28" s="464"/>
      <c r="P28" s="464"/>
      <c r="T28" s="146"/>
      <c r="X28" s="147"/>
      <c r="AA28" s="362"/>
      <c r="AB28" s="365"/>
      <c r="AF28" s="470"/>
      <c r="BG28" s="470"/>
    </row>
    <row r="29" spans="1:61" s="466" customFormat="1" ht="69" customHeight="1" x14ac:dyDescent="0.2">
      <c r="C29" s="464"/>
      <c r="E29" s="508"/>
      <c r="H29" s="501"/>
      <c r="I29" s="369"/>
      <c r="J29" s="371"/>
      <c r="K29" s="27"/>
      <c r="L29" s="27"/>
      <c r="M29" s="197"/>
      <c r="N29" s="464"/>
      <c r="O29" s="464"/>
      <c r="P29" s="464"/>
      <c r="S29" s="27"/>
      <c r="T29" s="146"/>
      <c r="V29" s="18"/>
      <c r="W29" s="18"/>
      <c r="X29" s="147"/>
      <c r="Y29" s="372"/>
      <c r="AA29" s="362"/>
      <c r="AB29" s="365"/>
      <c r="AD29" s="155"/>
      <c r="BG29" s="470"/>
    </row>
    <row r="30" spans="1:61" s="466" customFormat="1" ht="69" customHeight="1" x14ac:dyDescent="0.2">
      <c r="C30" s="464"/>
      <c r="E30" s="508"/>
      <c r="H30" s="501"/>
      <c r="I30" s="369"/>
      <c r="J30" s="371"/>
      <c r="K30" s="27"/>
      <c r="L30" s="27"/>
      <c r="M30" s="197"/>
      <c r="N30" s="464"/>
      <c r="O30" s="464"/>
      <c r="P30" s="464"/>
      <c r="S30" s="27"/>
      <c r="T30" s="146"/>
      <c r="V30" s="18"/>
      <c r="W30" s="18"/>
      <c r="X30" s="147"/>
      <c r="Y30" s="372"/>
      <c r="AA30" s="362"/>
      <c r="AB30" s="365"/>
      <c r="AD30" s="155"/>
      <c r="BG30" s="470"/>
    </row>
    <row r="31" spans="1:61" s="466" customFormat="1" ht="69" customHeight="1" x14ac:dyDescent="0.25">
      <c r="C31" s="464"/>
      <c r="E31" s="508"/>
      <c r="H31" s="501"/>
      <c r="I31" s="369"/>
      <c r="J31" s="369"/>
      <c r="K31" s="27"/>
      <c r="L31" s="27"/>
      <c r="M31" s="197"/>
      <c r="N31" s="464"/>
      <c r="O31" s="464"/>
      <c r="P31" s="464"/>
      <c r="S31" s="27"/>
      <c r="T31" s="146"/>
      <c r="V31" s="18"/>
      <c r="W31" s="18"/>
      <c r="X31" s="147"/>
      <c r="Y31" s="28"/>
      <c r="AA31" s="362"/>
      <c r="AB31" s="365"/>
      <c r="AD31" s="202"/>
      <c r="AF31" s="470"/>
      <c r="BG31" s="470"/>
    </row>
    <row r="32" spans="1:61" s="466" customFormat="1" ht="69" customHeight="1" x14ac:dyDescent="0.25">
      <c r="C32" s="464"/>
      <c r="E32" s="508"/>
      <c r="H32" s="501"/>
      <c r="I32" s="369"/>
      <c r="J32" s="369"/>
      <c r="K32" s="27"/>
      <c r="L32" s="27"/>
      <c r="M32" s="197"/>
      <c r="N32" s="464"/>
      <c r="O32" s="464"/>
      <c r="P32" s="464"/>
      <c r="S32" s="27"/>
      <c r="T32" s="146"/>
      <c r="V32" s="18"/>
      <c r="W32" s="18"/>
      <c r="X32" s="147"/>
      <c r="Y32" s="28"/>
      <c r="AA32" s="362"/>
      <c r="AB32" s="365"/>
      <c r="AD32" s="202"/>
      <c r="AF32" s="470"/>
      <c r="BG32" s="470"/>
    </row>
    <row r="33" spans="3:59" s="466" customFormat="1" ht="69" customHeight="1" x14ac:dyDescent="0.2">
      <c r="C33" s="464"/>
      <c r="E33" s="508"/>
      <c r="H33" s="501"/>
      <c r="I33" s="369"/>
      <c r="J33" s="369"/>
      <c r="K33" s="27"/>
      <c r="L33" s="27"/>
      <c r="M33" s="197"/>
      <c r="N33" s="464"/>
      <c r="O33" s="464"/>
      <c r="P33" s="464"/>
      <c r="S33" s="27"/>
      <c r="T33" s="146"/>
      <c r="V33" s="18"/>
      <c r="W33" s="18"/>
      <c r="X33" s="147"/>
      <c r="Y33" s="372"/>
      <c r="AA33" s="362"/>
      <c r="AB33" s="365"/>
      <c r="AD33" s="155"/>
      <c r="BG33" s="470"/>
    </row>
    <row r="34" spans="3:59" s="466" customFormat="1" ht="69" customHeight="1" x14ac:dyDescent="0.2">
      <c r="C34" s="464"/>
      <c r="E34" s="508"/>
      <c r="H34" s="501"/>
      <c r="I34" s="369"/>
      <c r="J34" s="27"/>
      <c r="K34" s="27"/>
      <c r="L34" s="27"/>
      <c r="M34" s="197"/>
      <c r="N34" s="464"/>
      <c r="O34" s="464"/>
      <c r="P34" s="464"/>
      <c r="S34" s="27"/>
      <c r="T34" s="146"/>
      <c r="V34" s="18"/>
      <c r="W34" s="18"/>
      <c r="X34" s="147"/>
      <c r="Y34" s="372"/>
      <c r="AA34" s="362"/>
      <c r="AB34" s="365"/>
      <c r="AD34" s="155"/>
      <c r="BG34" s="470"/>
    </row>
    <row r="35" spans="3:59" s="466" customFormat="1" ht="69" customHeight="1" x14ac:dyDescent="0.2">
      <c r="C35" s="464"/>
      <c r="E35" s="508"/>
      <c r="H35" s="501"/>
      <c r="I35" s="373"/>
      <c r="J35" s="27"/>
      <c r="K35" s="28"/>
      <c r="L35" s="27"/>
      <c r="M35" s="197"/>
      <c r="N35" s="464"/>
      <c r="O35" s="464"/>
      <c r="P35" s="464"/>
      <c r="S35" s="28"/>
      <c r="T35" s="146"/>
      <c r="V35" s="18"/>
      <c r="W35" s="18"/>
      <c r="X35" s="147"/>
      <c r="Y35" s="372"/>
      <c r="AA35" s="362"/>
      <c r="AB35" s="365"/>
      <c r="AD35" s="155"/>
      <c r="BG35" s="470"/>
    </row>
    <row r="36" spans="3:59" s="466" customFormat="1" ht="69" customHeight="1" x14ac:dyDescent="0.2">
      <c r="C36" s="464"/>
      <c r="E36" s="508"/>
      <c r="H36" s="501"/>
      <c r="I36" s="369"/>
      <c r="J36" s="27"/>
      <c r="K36" s="28"/>
      <c r="L36" s="27"/>
      <c r="M36" s="197"/>
      <c r="N36" s="464"/>
      <c r="O36" s="464"/>
      <c r="P36" s="464"/>
      <c r="S36" s="28"/>
      <c r="T36" s="146"/>
      <c r="V36" s="18"/>
      <c r="W36" s="18"/>
      <c r="X36" s="147"/>
      <c r="Y36" s="372"/>
      <c r="AA36" s="362"/>
      <c r="AB36" s="365"/>
      <c r="AD36" s="155"/>
      <c r="BG36" s="470"/>
    </row>
    <row r="37" spans="3:59" s="466" customFormat="1" ht="69" customHeight="1" x14ac:dyDescent="0.25">
      <c r="C37" s="464"/>
      <c r="E37" s="508"/>
      <c r="H37" s="501"/>
      <c r="I37" s="370"/>
      <c r="J37" s="374"/>
      <c r="K37" s="27"/>
      <c r="L37" s="27"/>
      <c r="M37" s="197"/>
      <c r="N37" s="464"/>
      <c r="O37" s="464"/>
      <c r="P37" s="464"/>
      <c r="S37" s="27"/>
      <c r="T37" s="146"/>
      <c r="V37" s="18"/>
      <c r="W37" s="18"/>
      <c r="X37" s="147"/>
      <c r="Y37" s="375"/>
      <c r="AA37" s="362"/>
      <c r="AB37" s="365"/>
      <c r="AD37" s="28"/>
      <c r="AF37" s="470"/>
      <c r="BG37" s="470"/>
    </row>
    <row r="38" spans="3:59" s="466" customFormat="1" ht="69" customHeight="1" x14ac:dyDescent="0.25">
      <c r="C38" s="464"/>
      <c r="E38" s="508"/>
      <c r="H38" s="501"/>
      <c r="I38" s="370"/>
      <c r="J38" s="374"/>
      <c r="K38" s="27"/>
      <c r="L38" s="27"/>
      <c r="M38" s="197"/>
      <c r="N38" s="464"/>
      <c r="O38" s="464"/>
      <c r="P38" s="464"/>
      <c r="S38" s="27"/>
      <c r="T38" s="146"/>
      <c r="V38" s="18"/>
      <c r="W38" s="18"/>
      <c r="X38" s="147"/>
      <c r="Y38" s="375"/>
      <c r="AA38" s="362"/>
      <c r="AB38" s="365"/>
      <c r="AD38" s="28"/>
      <c r="AF38" s="470"/>
      <c r="BG38" s="470"/>
    </row>
    <row r="39" spans="3:59" s="466" customFormat="1" ht="69" customHeight="1" x14ac:dyDescent="0.25">
      <c r="C39" s="464"/>
      <c r="E39" s="508"/>
      <c r="H39" s="501"/>
      <c r="I39" s="202"/>
      <c r="J39" s="369"/>
      <c r="K39" s="27"/>
      <c r="L39" s="27"/>
      <c r="M39" s="197"/>
      <c r="N39" s="464"/>
      <c r="O39" s="464"/>
      <c r="P39" s="464"/>
      <c r="S39" s="27"/>
      <c r="T39" s="146"/>
      <c r="V39" s="18"/>
      <c r="W39" s="18"/>
      <c r="X39" s="147"/>
      <c r="Y39" s="28"/>
      <c r="AA39" s="362"/>
      <c r="AB39" s="365"/>
      <c r="AD39" s="202"/>
      <c r="AF39" s="470"/>
      <c r="BG39" s="470"/>
    </row>
    <row r="40" spans="3:59" s="466" customFormat="1" ht="69" customHeight="1" x14ac:dyDescent="0.25">
      <c r="C40" s="464"/>
      <c r="E40" s="508"/>
      <c r="H40" s="501"/>
      <c r="I40" s="202"/>
      <c r="J40" s="369"/>
      <c r="K40" s="27"/>
      <c r="L40" s="27"/>
      <c r="M40" s="197"/>
      <c r="N40" s="464"/>
      <c r="O40" s="464"/>
      <c r="P40" s="464"/>
      <c r="S40" s="27"/>
      <c r="T40" s="146"/>
      <c r="V40" s="18"/>
      <c r="W40" s="18"/>
      <c r="X40" s="147"/>
      <c r="Y40" s="28"/>
      <c r="AA40" s="362"/>
      <c r="AB40" s="365"/>
      <c r="AD40" s="202"/>
      <c r="AF40" s="470"/>
      <c r="BG40" s="470"/>
    </row>
    <row r="41" spans="3:59" s="466" customFormat="1" ht="69" customHeight="1" x14ac:dyDescent="0.25">
      <c r="C41" s="464"/>
      <c r="E41" s="508"/>
      <c r="H41" s="501"/>
      <c r="I41" s="202"/>
      <c r="J41" s="369"/>
      <c r="K41" s="27"/>
      <c r="L41" s="27"/>
      <c r="M41" s="197"/>
      <c r="N41" s="464"/>
      <c r="O41" s="464"/>
      <c r="P41" s="464"/>
      <c r="S41" s="27"/>
      <c r="T41" s="146"/>
      <c r="V41" s="18"/>
      <c r="W41" s="18"/>
      <c r="X41" s="147"/>
      <c r="Y41" s="28"/>
      <c r="AA41" s="362"/>
      <c r="AB41" s="365"/>
      <c r="AD41" s="202"/>
      <c r="AF41" s="470"/>
      <c r="BG41" s="470"/>
    </row>
    <row r="42" spans="3:59" s="466" customFormat="1" ht="69" customHeight="1" x14ac:dyDescent="0.2">
      <c r="C42" s="464"/>
      <c r="E42" s="508"/>
      <c r="H42" s="501"/>
      <c r="I42" s="202"/>
      <c r="J42" s="369"/>
      <c r="K42" s="28"/>
      <c r="L42" s="27"/>
      <c r="M42" s="197"/>
      <c r="N42" s="464"/>
      <c r="O42" s="464"/>
      <c r="P42" s="464"/>
      <c r="S42" s="28"/>
      <c r="T42" s="146"/>
      <c r="V42" s="18"/>
      <c r="W42" s="18"/>
      <c r="X42" s="147"/>
      <c r="Y42" s="372"/>
      <c r="AA42" s="362"/>
      <c r="AB42" s="365"/>
      <c r="AD42" s="155"/>
      <c r="BG42" s="470"/>
    </row>
    <row r="43" spans="3:59" s="466" customFormat="1" ht="69" customHeight="1" x14ac:dyDescent="0.25">
      <c r="C43" s="464"/>
      <c r="E43" s="510"/>
      <c r="H43" s="501"/>
      <c r="I43" s="202"/>
      <c r="N43" s="464"/>
      <c r="O43" s="464"/>
      <c r="P43" s="464"/>
      <c r="T43" s="146"/>
      <c r="X43" s="147"/>
      <c r="AA43" s="362"/>
      <c r="AB43" s="365"/>
      <c r="AF43" s="470"/>
      <c r="BG43" s="470"/>
    </row>
    <row r="44" spans="3:59" s="466" customFormat="1" ht="69" customHeight="1" x14ac:dyDescent="0.25">
      <c r="C44" s="464"/>
      <c r="E44" s="510"/>
      <c r="H44" s="501"/>
      <c r="I44" s="202"/>
      <c r="N44" s="464"/>
      <c r="O44" s="464"/>
      <c r="P44" s="464"/>
      <c r="T44" s="146"/>
      <c r="X44" s="147"/>
      <c r="AA44" s="362"/>
      <c r="AB44" s="365"/>
      <c r="AF44" s="470"/>
      <c r="BG44" s="470"/>
    </row>
    <row r="45" spans="3:59" s="466" customFormat="1" ht="69" customHeight="1" x14ac:dyDescent="0.25">
      <c r="C45" s="464"/>
      <c r="E45" s="510"/>
      <c r="H45" s="501"/>
      <c r="I45" s="376"/>
      <c r="N45" s="464"/>
      <c r="O45" s="464"/>
      <c r="P45" s="464"/>
      <c r="T45" s="146"/>
      <c r="X45" s="147"/>
      <c r="AA45" s="362"/>
      <c r="AB45" s="365"/>
      <c r="AF45" s="470"/>
      <c r="BG45" s="470"/>
    </row>
    <row r="46" spans="3:59" s="466" customFormat="1" ht="69" customHeight="1" x14ac:dyDescent="0.25">
      <c r="C46" s="464"/>
      <c r="E46" s="503"/>
      <c r="H46" s="258"/>
      <c r="I46" s="465"/>
      <c r="J46" s="465"/>
      <c r="K46" s="465"/>
      <c r="L46" s="377"/>
      <c r="N46" s="464"/>
      <c r="O46" s="464"/>
      <c r="P46" s="464"/>
      <c r="S46" s="465"/>
      <c r="T46" s="146"/>
      <c r="V46" s="502"/>
      <c r="W46" s="502"/>
      <c r="X46" s="147"/>
      <c r="Y46" s="465"/>
      <c r="AA46" s="362"/>
      <c r="AB46" s="365"/>
      <c r="AD46" s="361"/>
      <c r="AF46" s="470"/>
      <c r="BG46" s="470"/>
    </row>
    <row r="47" spans="3:59" s="466" customFormat="1" ht="69" customHeight="1" x14ac:dyDescent="0.25">
      <c r="C47" s="464"/>
      <c r="E47" s="503"/>
      <c r="H47" s="258"/>
      <c r="I47" s="379"/>
      <c r="J47" s="465"/>
      <c r="K47" s="465"/>
      <c r="L47" s="380"/>
      <c r="N47" s="464"/>
      <c r="O47" s="464"/>
      <c r="P47" s="464"/>
      <c r="S47" s="465"/>
      <c r="T47" s="146"/>
      <c r="V47" s="381"/>
      <c r="W47" s="382"/>
      <c r="X47" s="147"/>
      <c r="Y47" s="465"/>
      <c r="AA47" s="362"/>
      <c r="AB47" s="365"/>
      <c r="AD47" s="361"/>
      <c r="AF47" s="470"/>
      <c r="BG47" s="470"/>
    </row>
    <row r="48" spans="3:59" s="466" customFormat="1" ht="69" customHeight="1" x14ac:dyDescent="0.25">
      <c r="C48" s="464"/>
      <c r="E48" s="503"/>
      <c r="H48" s="258"/>
      <c r="I48" s="202"/>
      <c r="J48" s="202"/>
      <c r="K48" s="202"/>
      <c r="L48" s="376"/>
      <c r="N48" s="464"/>
      <c r="O48" s="464"/>
      <c r="P48" s="464"/>
      <c r="S48" s="202"/>
      <c r="T48" s="146"/>
      <c r="V48" s="502"/>
      <c r="W48" s="502"/>
      <c r="X48" s="147"/>
      <c r="Y48" s="465"/>
      <c r="AA48" s="362"/>
      <c r="AB48" s="365"/>
      <c r="AD48" s="465"/>
      <c r="BG48" s="470"/>
    </row>
    <row r="49" spans="3:59" s="466" customFormat="1" ht="69" customHeight="1" x14ac:dyDescent="0.25">
      <c r="C49" s="464"/>
      <c r="E49" s="508"/>
      <c r="H49" s="501"/>
      <c r="I49" s="367"/>
      <c r="J49" s="367"/>
      <c r="K49" s="367"/>
      <c r="L49" s="367"/>
      <c r="N49" s="464"/>
      <c r="O49" s="464"/>
      <c r="P49" s="501"/>
      <c r="S49" s="367"/>
      <c r="T49" s="146"/>
      <c r="V49" s="383"/>
      <c r="W49" s="383"/>
      <c r="X49" s="147"/>
      <c r="Y49" s="384"/>
      <c r="AA49" s="362"/>
      <c r="AB49" s="365"/>
      <c r="AD49" s="385"/>
      <c r="AF49" s="470"/>
      <c r="BG49" s="470"/>
    </row>
    <row r="50" spans="3:59" s="466" customFormat="1" ht="69" customHeight="1" x14ac:dyDescent="0.2">
      <c r="C50" s="464"/>
      <c r="E50" s="508"/>
      <c r="H50" s="501"/>
      <c r="I50" s="367"/>
      <c r="J50" s="386"/>
      <c r="K50" s="386"/>
      <c r="L50" s="386"/>
      <c r="N50" s="464"/>
      <c r="O50" s="464"/>
      <c r="P50" s="501"/>
      <c r="S50" s="386"/>
      <c r="T50" s="146"/>
      <c r="U50" s="386"/>
      <c r="V50" s="383"/>
      <c r="W50" s="383"/>
      <c r="X50" s="147"/>
      <c r="Y50" s="465"/>
      <c r="AA50" s="362"/>
      <c r="AB50" s="365"/>
      <c r="AD50" s="367"/>
      <c r="BG50" s="470"/>
    </row>
    <row r="51" spans="3:59" s="466" customFormat="1" ht="69" customHeight="1" x14ac:dyDescent="0.2">
      <c r="C51" s="464"/>
      <c r="E51" s="508"/>
      <c r="H51" s="501"/>
      <c r="I51" s="367"/>
      <c r="J51" s="386"/>
      <c r="K51" s="386"/>
      <c r="L51" s="386"/>
      <c r="N51" s="464"/>
      <c r="O51" s="464"/>
      <c r="P51" s="501"/>
      <c r="S51" s="386"/>
      <c r="T51" s="146"/>
      <c r="V51" s="383"/>
      <c r="W51" s="383"/>
      <c r="X51" s="147"/>
      <c r="Y51" s="465"/>
      <c r="AA51" s="362"/>
      <c r="AB51" s="365"/>
      <c r="AD51" s="465"/>
      <c r="AF51" s="470"/>
      <c r="BG51" s="470"/>
    </row>
    <row r="52" spans="3:59" s="466" customFormat="1" ht="69" customHeight="1" x14ac:dyDescent="0.2">
      <c r="C52" s="464"/>
      <c r="E52" s="508"/>
      <c r="H52" s="501"/>
      <c r="I52" s="367"/>
      <c r="J52" s="387"/>
      <c r="K52" s="367"/>
      <c r="L52" s="386"/>
      <c r="N52" s="464"/>
      <c r="O52" s="464"/>
      <c r="P52" s="386"/>
      <c r="S52" s="367"/>
      <c r="T52" s="146"/>
      <c r="V52" s="388"/>
      <c r="W52" s="388"/>
      <c r="X52" s="147"/>
      <c r="Y52" s="465"/>
      <c r="AA52" s="362"/>
      <c r="AB52" s="365"/>
      <c r="AD52" s="465"/>
      <c r="AF52" s="470"/>
      <c r="BG52" s="470"/>
    </row>
    <row r="53" spans="3:59" s="466" customFormat="1" ht="69" customHeight="1" x14ac:dyDescent="0.2">
      <c r="C53" s="464"/>
      <c r="E53" s="508"/>
      <c r="H53" s="501"/>
      <c r="I53" s="367"/>
      <c r="J53" s="386"/>
      <c r="K53" s="386"/>
      <c r="L53" s="386"/>
      <c r="N53" s="464"/>
      <c r="O53" s="464"/>
      <c r="P53" s="501"/>
      <c r="S53" s="386"/>
      <c r="T53" s="146"/>
      <c r="V53" s="383"/>
      <c r="W53" s="383"/>
      <c r="X53" s="147"/>
      <c r="Y53" s="465"/>
      <c r="AA53" s="362"/>
      <c r="AB53" s="365"/>
      <c r="AD53" s="361"/>
      <c r="AF53" s="470"/>
      <c r="BG53" s="470"/>
    </row>
    <row r="54" spans="3:59" s="466" customFormat="1" ht="69" customHeight="1" x14ac:dyDescent="0.25">
      <c r="C54" s="464"/>
      <c r="E54" s="511"/>
      <c r="H54" s="501"/>
      <c r="I54" s="202"/>
      <c r="J54" s="153"/>
      <c r="K54" s="153"/>
      <c r="L54" s="153"/>
      <c r="M54" s="154"/>
      <c r="N54" s="464"/>
      <c r="O54" s="464"/>
      <c r="P54" s="464"/>
      <c r="S54" s="153"/>
      <c r="T54" s="146"/>
      <c r="V54" s="18"/>
      <c r="W54" s="18"/>
      <c r="X54" s="147"/>
      <c r="Y54" s="15"/>
      <c r="AA54" s="362"/>
      <c r="AB54" s="365"/>
      <c r="AD54" s="364"/>
      <c r="AF54" s="470"/>
      <c r="BG54" s="470"/>
    </row>
    <row r="55" spans="3:59" s="466" customFormat="1" ht="69" customHeight="1" x14ac:dyDescent="0.25">
      <c r="C55" s="464"/>
      <c r="E55" s="511"/>
      <c r="H55" s="501"/>
      <c r="I55" s="202"/>
      <c r="J55" s="389"/>
      <c r="K55" s="153"/>
      <c r="L55" s="153"/>
      <c r="M55" s="157"/>
      <c r="N55" s="464"/>
      <c r="O55" s="464"/>
      <c r="P55" s="464"/>
      <c r="S55" s="153"/>
      <c r="T55" s="146"/>
      <c r="V55" s="158"/>
      <c r="W55" s="158"/>
      <c r="X55" s="147"/>
      <c r="Y55" s="15"/>
      <c r="AA55" s="362"/>
      <c r="AB55" s="365"/>
      <c r="AD55" s="364"/>
      <c r="AF55" s="470"/>
      <c r="BG55" s="470"/>
    </row>
    <row r="56" spans="3:59" s="466" customFormat="1" ht="69" customHeight="1" x14ac:dyDescent="0.25">
      <c r="C56" s="464"/>
      <c r="E56" s="511"/>
      <c r="H56" s="501"/>
      <c r="I56" s="376"/>
      <c r="J56" s="376"/>
      <c r="K56" s="15"/>
      <c r="L56" s="153"/>
      <c r="M56" s="154"/>
      <c r="N56" s="464"/>
      <c r="O56" s="464"/>
      <c r="P56" s="464"/>
      <c r="S56" s="15"/>
      <c r="T56" s="146"/>
      <c r="V56" s="18"/>
      <c r="W56" s="18"/>
      <c r="X56" s="147"/>
      <c r="Y56" s="15"/>
      <c r="AA56" s="362"/>
      <c r="AB56" s="365"/>
      <c r="AD56" s="17"/>
      <c r="AF56" s="470"/>
      <c r="BG56" s="470"/>
    </row>
    <row r="57" spans="3:59" s="466" customFormat="1" ht="69" customHeight="1" x14ac:dyDescent="0.25">
      <c r="C57" s="464"/>
      <c r="E57" s="511"/>
      <c r="H57" s="501"/>
      <c r="I57" s="390"/>
      <c r="J57" s="15"/>
      <c r="K57" s="15"/>
      <c r="L57" s="17"/>
      <c r="M57" s="162"/>
      <c r="N57" s="464"/>
      <c r="O57" s="464"/>
      <c r="P57" s="464"/>
      <c r="S57" s="15"/>
      <c r="T57" s="146"/>
      <c r="V57" s="18"/>
      <c r="W57" s="18"/>
      <c r="X57" s="147"/>
      <c r="Y57" s="15"/>
      <c r="AA57" s="362"/>
      <c r="AB57" s="365"/>
      <c r="AD57" s="364"/>
      <c r="AF57" s="470"/>
      <c r="BG57" s="470"/>
    </row>
    <row r="58" spans="3:59" s="466" customFormat="1" ht="69" customHeight="1" x14ac:dyDescent="0.25">
      <c r="C58" s="464"/>
      <c r="E58" s="511"/>
      <c r="H58" s="501"/>
      <c r="I58" s="202"/>
      <c r="J58" s="15"/>
      <c r="K58" s="15"/>
      <c r="L58" s="391"/>
      <c r="M58" s="164"/>
      <c r="N58" s="464"/>
      <c r="O58" s="464"/>
      <c r="P58" s="464"/>
      <c r="S58" s="15"/>
      <c r="T58" s="146"/>
      <c r="V58" s="18"/>
      <c r="W58" s="155"/>
      <c r="X58" s="147"/>
      <c r="Y58" s="15"/>
      <c r="AA58" s="362"/>
      <c r="AB58" s="365"/>
      <c r="AD58" s="17"/>
      <c r="AF58" s="470"/>
      <c r="BG58" s="470"/>
    </row>
    <row r="59" spans="3:59" s="466" customFormat="1" ht="69" customHeight="1" x14ac:dyDescent="0.25">
      <c r="C59" s="464"/>
      <c r="E59" s="511"/>
      <c r="H59" s="501"/>
      <c r="I59" s="376"/>
      <c r="J59" s="15"/>
      <c r="K59" s="27"/>
      <c r="L59" s="27"/>
      <c r="M59" s="154"/>
      <c r="N59" s="464"/>
      <c r="O59" s="464"/>
      <c r="P59" s="464"/>
      <c r="S59" s="27"/>
      <c r="T59" s="146"/>
      <c r="V59" s="18"/>
      <c r="W59" s="18"/>
      <c r="X59" s="147"/>
      <c r="Y59" s="15"/>
      <c r="AA59" s="362"/>
      <c r="AB59" s="365"/>
      <c r="AD59" s="17"/>
      <c r="AF59" s="470"/>
      <c r="AG59" s="470"/>
      <c r="AH59" s="470"/>
      <c r="AI59" s="470"/>
      <c r="AJ59" s="470"/>
      <c r="AK59" s="470"/>
      <c r="AL59" s="470"/>
      <c r="AM59" s="470"/>
      <c r="AN59" s="470"/>
      <c r="AO59" s="470"/>
      <c r="AP59" s="470"/>
      <c r="AQ59" s="470"/>
      <c r="AR59" s="470"/>
      <c r="AS59" s="470"/>
      <c r="AT59" s="470"/>
      <c r="AU59" s="470"/>
      <c r="AV59" s="470"/>
      <c r="AW59" s="470"/>
      <c r="AX59" s="470"/>
      <c r="AY59" s="470"/>
      <c r="AZ59" s="470"/>
      <c r="BA59" s="470"/>
      <c r="BB59" s="470"/>
      <c r="BC59" s="470"/>
      <c r="BD59" s="470"/>
      <c r="BE59" s="470"/>
      <c r="BF59" s="470"/>
      <c r="BG59" s="470"/>
    </row>
    <row r="60" spans="3:59" s="466" customFormat="1" ht="69" customHeight="1" x14ac:dyDescent="0.25">
      <c r="C60" s="464"/>
      <c r="E60" s="511"/>
      <c r="H60" s="501"/>
      <c r="I60" s="202"/>
      <c r="J60" s="15"/>
      <c r="K60" s="15"/>
      <c r="L60" s="15"/>
      <c r="M60" s="162"/>
      <c r="N60" s="464"/>
      <c r="O60" s="464"/>
      <c r="P60" s="464"/>
      <c r="S60" s="15"/>
      <c r="T60" s="146"/>
      <c r="V60" s="18"/>
      <c r="W60" s="18"/>
      <c r="X60" s="147"/>
      <c r="Y60" s="15"/>
      <c r="AA60" s="362"/>
      <c r="AB60" s="365"/>
      <c r="AD60" s="17"/>
      <c r="AF60" s="470"/>
      <c r="BG60" s="470"/>
    </row>
    <row r="61" spans="3:59" s="466" customFormat="1" ht="69" customHeight="1" x14ac:dyDescent="0.25">
      <c r="C61" s="464"/>
      <c r="E61" s="511"/>
      <c r="H61" s="501"/>
      <c r="I61" s="202"/>
      <c r="J61" s="15"/>
      <c r="K61" s="15"/>
      <c r="L61" s="15"/>
      <c r="M61" s="162"/>
      <c r="N61" s="464"/>
      <c r="O61" s="464"/>
      <c r="P61" s="464"/>
      <c r="S61" s="15"/>
      <c r="T61" s="146"/>
      <c r="V61" s="18"/>
      <c r="W61" s="18"/>
      <c r="X61" s="147"/>
      <c r="Y61" s="15"/>
      <c r="AA61" s="362"/>
      <c r="AB61" s="365"/>
      <c r="AD61" s="17"/>
      <c r="AF61" s="470"/>
      <c r="BG61" s="470"/>
    </row>
    <row r="62" spans="3:59" s="466" customFormat="1" ht="69" customHeight="1" x14ac:dyDescent="0.25">
      <c r="C62" s="464"/>
      <c r="E62" s="511"/>
      <c r="H62" s="501"/>
      <c r="I62" s="202"/>
      <c r="J62" s="15"/>
      <c r="K62" s="15"/>
      <c r="L62" s="15"/>
      <c r="M62" s="162"/>
      <c r="N62" s="464"/>
      <c r="O62" s="464"/>
      <c r="P62" s="464"/>
      <c r="S62" s="15"/>
      <c r="T62" s="146"/>
      <c r="V62" s="18"/>
      <c r="W62" s="18"/>
      <c r="X62" s="147"/>
      <c r="Y62" s="15"/>
      <c r="AA62" s="362"/>
      <c r="AB62" s="365"/>
      <c r="AD62" s="175"/>
      <c r="AF62" s="470"/>
      <c r="BG62" s="470"/>
    </row>
    <row r="63" spans="3:59" s="466" customFormat="1" ht="69" customHeight="1" x14ac:dyDescent="0.25">
      <c r="C63" s="464"/>
      <c r="E63" s="511"/>
      <c r="H63" s="501"/>
      <c r="I63" s="202"/>
      <c r="J63" s="27"/>
      <c r="K63" s="27"/>
      <c r="L63" s="27"/>
      <c r="M63" s="164"/>
      <c r="N63" s="464"/>
      <c r="O63" s="464"/>
      <c r="P63" s="464"/>
      <c r="S63" s="27"/>
      <c r="T63" s="146"/>
      <c r="V63" s="18"/>
      <c r="W63" s="18"/>
      <c r="X63" s="147"/>
      <c r="Y63" s="15"/>
      <c r="AA63" s="362"/>
      <c r="AB63" s="365"/>
      <c r="AD63" s="17"/>
      <c r="AF63" s="470"/>
      <c r="BG63" s="470"/>
    </row>
    <row r="64" spans="3:59" s="466" customFormat="1" ht="69" customHeight="1" x14ac:dyDescent="0.25">
      <c r="C64" s="464"/>
      <c r="E64" s="508"/>
      <c r="H64" s="501"/>
      <c r="I64" s="367"/>
      <c r="J64" s="392"/>
      <c r="N64" s="464"/>
      <c r="O64" s="464"/>
      <c r="P64" s="464"/>
      <c r="T64" s="146"/>
      <c r="X64" s="147"/>
      <c r="Y64" s="203"/>
      <c r="AA64" s="362"/>
      <c r="AB64" s="365"/>
      <c r="AD64" s="15"/>
      <c r="AF64" s="470"/>
      <c r="BG64" s="470"/>
    </row>
    <row r="65" spans="3:59" s="466" customFormat="1" ht="69" customHeight="1" x14ac:dyDescent="0.25">
      <c r="C65" s="464"/>
      <c r="E65" s="508"/>
      <c r="H65" s="501"/>
      <c r="I65" s="202"/>
      <c r="J65" s="392"/>
      <c r="N65" s="464"/>
      <c r="O65" s="464"/>
      <c r="P65" s="464"/>
      <c r="T65" s="146"/>
      <c r="X65" s="147"/>
      <c r="Y65" s="203"/>
      <c r="AA65" s="362"/>
      <c r="AB65" s="365"/>
      <c r="AD65" s="15"/>
      <c r="AF65" s="470"/>
      <c r="BG65" s="470"/>
    </row>
    <row r="66" spans="3:59" s="466" customFormat="1" ht="69" customHeight="1" x14ac:dyDescent="0.25">
      <c r="C66" s="464"/>
      <c r="E66" s="508"/>
      <c r="H66" s="501"/>
      <c r="I66" s="202"/>
      <c r="J66" s="392"/>
      <c r="N66" s="464"/>
      <c r="O66" s="464"/>
      <c r="P66" s="464"/>
      <c r="T66" s="146"/>
      <c r="X66" s="147"/>
      <c r="Y66" s="203"/>
      <c r="AA66" s="362"/>
      <c r="AB66" s="365"/>
      <c r="AD66" s="15"/>
      <c r="AF66" s="470"/>
      <c r="BG66" s="470"/>
    </row>
    <row r="67" spans="3:59" s="466" customFormat="1" ht="69" customHeight="1" x14ac:dyDescent="0.25">
      <c r="C67" s="464"/>
      <c r="E67" s="508"/>
      <c r="H67" s="501"/>
      <c r="I67" s="202"/>
      <c r="J67" s="392"/>
      <c r="N67" s="464"/>
      <c r="O67" s="464"/>
      <c r="P67" s="464"/>
      <c r="T67" s="146"/>
      <c r="X67" s="147"/>
      <c r="Y67" s="203"/>
      <c r="AA67" s="362"/>
      <c r="AB67" s="365"/>
      <c r="AD67" s="15"/>
      <c r="AF67" s="470"/>
      <c r="BG67" s="470"/>
    </row>
    <row r="68" spans="3:59" s="466" customFormat="1" ht="69" customHeight="1" x14ac:dyDescent="0.2">
      <c r="C68" s="464"/>
      <c r="E68" s="503"/>
      <c r="H68" s="501"/>
      <c r="I68" s="370"/>
      <c r="N68" s="464"/>
      <c r="O68" s="464"/>
      <c r="P68" s="464"/>
      <c r="T68" s="146"/>
      <c r="X68" s="147"/>
      <c r="Y68" s="372"/>
      <c r="AA68" s="362"/>
      <c r="AB68" s="365"/>
      <c r="AF68" s="470"/>
      <c r="BG68" s="470"/>
    </row>
    <row r="69" spans="3:59" s="466" customFormat="1" ht="69" customHeight="1" x14ac:dyDescent="0.25">
      <c r="C69" s="464"/>
      <c r="E69" s="503"/>
      <c r="H69" s="501"/>
      <c r="I69" s="202"/>
      <c r="J69" s="203"/>
      <c r="K69" s="27"/>
      <c r="L69" s="20"/>
      <c r="M69" s="197"/>
      <c r="N69" s="464"/>
      <c r="O69" s="464"/>
      <c r="P69" s="464"/>
      <c r="T69" s="146"/>
      <c r="U69" s="27"/>
      <c r="V69" s="393"/>
      <c r="W69" s="393"/>
      <c r="X69" s="147"/>
      <c r="Y69" s="27"/>
      <c r="AA69" s="362"/>
      <c r="AB69" s="365"/>
      <c r="AF69" s="470"/>
      <c r="BG69" s="470"/>
    </row>
    <row r="70" spans="3:59" s="466" customFormat="1" ht="69" customHeight="1" x14ac:dyDescent="0.25">
      <c r="C70" s="464"/>
      <c r="E70" s="503"/>
      <c r="H70" s="501"/>
      <c r="I70" s="202"/>
      <c r="J70" s="203"/>
      <c r="K70" s="17"/>
      <c r="L70" s="199"/>
      <c r="M70" s="164"/>
      <c r="N70" s="464"/>
      <c r="O70" s="464"/>
      <c r="P70" s="464"/>
      <c r="T70" s="146"/>
      <c r="U70" s="17"/>
      <c r="V70" s="393"/>
      <c r="W70" s="393"/>
      <c r="X70" s="147"/>
      <c r="Y70" s="27"/>
      <c r="AA70" s="362"/>
      <c r="AB70" s="365"/>
      <c r="AF70" s="470"/>
      <c r="BG70" s="470"/>
    </row>
    <row r="71" spans="3:59" s="466" customFormat="1" ht="69" customHeight="1" x14ac:dyDescent="0.2">
      <c r="C71" s="464"/>
      <c r="E71" s="503"/>
      <c r="H71" s="501"/>
      <c r="I71" s="465"/>
      <c r="J71" s="203"/>
      <c r="K71" s="465"/>
      <c r="L71" s="200"/>
      <c r="M71" s="465"/>
      <c r="N71" s="464"/>
      <c r="O71" s="464"/>
      <c r="P71" s="395"/>
      <c r="T71" s="146"/>
      <c r="U71" s="465"/>
      <c r="V71" s="378"/>
      <c r="W71" s="201"/>
      <c r="X71" s="147"/>
      <c r="Y71" s="403"/>
      <c r="AA71" s="362"/>
      <c r="AB71" s="365"/>
      <c r="AF71" s="470"/>
      <c r="BG71" s="470"/>
    </row>
    <row r="72" spans="3:59" s="466" customFormat="1" ht="69" customHeight="1" x14ac:dyDescent="0.2">
      <c r="C72" s="464"/>
      <c r="E72" s="503"/>
      <c r="H72" s="501"/>
      <c r="I72" s="202"/>
      <c r="J72" s="199"/>
      <c r="K72" s="16"/>
      <c r="L72" s="199"/>
      <c r="M72" s="164"/>
      <c r="N72" s="464"/>
      <c r="O72" s="464"/>
      <c r="P72" s="464"/>
      <c r="T72" s="146"/>
      <c r="U72" s="16"/>
      <c r="V72" s="393"/>
      <c r="W72" s="393"/>
      <c r="X72" s="147"/>
      <c r="Y72" s="403"/>
      <c r="AA72" s="362"/>
      <c r="AB72" s="365"/>
      <c r="AF72" s="470"/>
      <c r="BG72" s="470"/>
    </row>
    <row r="73" spans="3:59" s="466" customFormat="1" ht="69" customHeight="1" x14ac:dyDescent="0.2">
      <c r="C73" s="464"/>
      <c r="E73" s="503"/>
      <c r="H73" s="501"/>
      <c r="I73" s="370"/>
      <c r="N73" s="464"/>
      <c r="O73" s="464"/>
      <c r="T73" s="146"/>
      <c r="X73" s="147"/>
      <c r="Y73" s="372"/>
      <c r="AA73" s="362"/>
      <c r="AB73" s="365"/>
      <c r="AF73" s="470"/>
      <c r="BG73" s="470"/>
    </row>
    <row r="74" spans="3:59" s="466" customFormat="1" ht="69" customHeight="1" x14ac:dyDescent="0.2">
      <c r="C74" s="464"/>
      <c r="E74" s="503"/>
      <c r="H74" s="501"/>
      <c r="I74" s="370"/>
      <c r="N74" s="464"/>
      <c r="O74" s="464"/>
      <c r="T74" s="146"/>
      <c r="X74" s="147"/>
      <c r="Y74" s="372"/>
      <c r="AA74" s="362"/>
      <c r="AB74" s="365"/>
      <c r="AF74" s="470"/>
      <c r="BG74" s="470"/>
    </row>
    <row r="75" spans="3:59" s="466" customFormat="1" ht="69" customHeight="1" x14ac:dyDescent="0.25">
      <c r="C75" s="464"/>
      <c r="E75" s="503"/>
      <c r="H75" s="501"/>
      <c r="I75" s="202"/>
      <c r="N75" s="464"/>
      <c r="O75" s="464"/>
      <c r="P75" s="395"/>
      <c r="T75" s="146"/>
      <c r="X75" s="147"/>
      <c r="Y75" s="366"/>
      <c r="AA75" s="362"/>
      <c r="AB75" s="365"/>
      <c r="AF75" s="470"/>
      <c r="BG75" s="470"/>
    </row>
    <row r="76" spans="3:59" s="466" customFormat="1" ht="69" customHeight="1" x14ac:dyDescent="0.2">
      <c r="C76" s="464"/>
      <c r="E76" s="503"/>
      <c r="H76" s="258"/>
      <c r="I76" s="386"/>
      <c r="J76" s="199"/>
      <c r="K76" s="17"/>
      <c r="L76" s="17"/>
      <c r="N76" s="464"/>
      <c r="O76" s="464"/>
      <c r="P76" s="464"/>
      <c r="T76" s="146"/>
      <c r="U76" s="17"/>
      <c r="V76" s="393"/>
      <c r="W76" s="393"/>
      <c r="X76" s="147"/>
      <c r="Y76" s="366"/>
      <c r="AA76" s="362"/>
      <c r="AB76" s="365"/>
      <c r="AF76" s="470"/>
      <c r="BG76" s="470"/>
    </row>
    <row r="77" spans="3:59" s="466" customFormat="1" ht="69" customHeight="1" x14ac:dyDescent="0.25">
      <c r="C77" s="464"/>
      <c r="E77" s="503"/>
      <c r="H77" s="258"/>
      <c r="I77" s="370"/>
      <c r="J77" s="396"/>
      <c r="N77" s="464"/>
      <c r="O77" s="464"/>
      <c r="P77" s="464"/>
      <c r="T77" s="146"/>
      <c r="X77" s="147"/>
      <c r="AA77" s="362"/>
      <c r="AB77" s="365"/>
      <c r="AF77" s="470"/>
      <c r="BG77" s="470"/>
    </row>
    <row r="78" spans="3:59" s="466" customFormat="1" ht="69" customHeight="1" x14ac:dyDescent="0.2">
      <c r="C78" s="464"/>
      <c r="E78" s="503"/>
      <c r="H78" s="258"/>
      <c r="I78" s="397"/>
      <c r="J78" s="199"/>
      <c r="K78" s="17"/>
      <c r="L78" s="17"/>
      <c r="N78" s="464"/>
      <c r="O78" s="464"/>
      <c r="P78" s="464"/>
      <c r="T78" s="146"/>
      <c r="U78" s="17"/>
      <c r="V78" s="393"/>
      <c r="W78" s="393"/>
      <c r="X78" s="147"/>
      <c r="Y78" s="361"/>
      <c r="AA78" s="362"/>
      <c r="AB78" s="365"/>
      <c r="AF78" s="470"/>
      <c r="BG78" s="470"/>
    </row>
    <row r="79" spans="3:59" s="466" customFormat="1" ht="69" customHeight="1" x14ac:dyDescent="0.2">
      <c r="C79" s="464"/>
      <c r="E79" s="503"/>
      <c r="H79" s="258"/>
      <c r="I79" s="386"/>
      <c r="J79" s="398"/>
      <c r="K79" s="398"/>
      <c r="N79" s="464"/>
      <c r="O79" s="464"/>
      <c r="P79" s="464"/>
      <c r="T79" s="146"/>
      <c r="X79" s="147"/>
      <c r="AA79" s="362"/>
      <c r="AB79" s="365"/>
      <c r="AF79" s="470"/>
      <c r="BG79" s="470"/>
    </row>
    <row r="80" spans="3:59" s="466" customFormat="1" ht="69" customHeight="1" x14ac:dyDescent="0.2">
      <c r="C80" s="464"/>
      <c r="E80" s="511"/>
      <c r="H80" s="258"/>
      <c r="I80" s="399"/>
      <c r="K80" s="503"/>
      <c r="M80" s="400"/>
      <c r="N80" s="464"/>
      <c r="O80" s="464"/>
      <c r="P80" s="464"/>
      <c r="T80" s="146"/>
      <c r="V80" s="382"/>
      <c r="W80" s="382"/>
      <c r="X80" s="147"/>
      <c r="Y80" s="196"/>
      <c r="AA80" s="362"/>
      <c r="AB80" s="365"/>
      <c r="AF80" s="470"/>
      <c r="BG80" s="470"/>
    </row>
    <row r="81" spans="3:59" s="466" customFormat="1" ht="69" customHeight="1" x14ac:dyDescent="0.25">
      <c r="C81" s="464"/>
      <c r="E81" s="511"/>
      <c r="H81" s="258"/>
      <c r="I81" s="401"/>
      <c r="K81" s="503"/>
      <c r="M81" s="400"/>
      <c r="N81" s="464"/>
      <c r="O81" s="464"/>
      <c r="P81" s="464"/>
      <c r="T81" s="146"/>
      <c r="V81" s="382"/>
      <c r="W81" s="382"/>
      <c r="X81" s="147"/>
      <c r="Y81" s="196"/>
      <c r="AA81" s="362"/>
      <c r="AB81" s="365"/>
      <c r="AF81" s="470"/>
      <c r="BG81" s="470"/>
    </row>
    <row r="82" spans="3:59" s="466" customFormat="1" ht="69" customHeight="1" x14ac:dyDescent="0.25">
      <c r="C82" s="464"/>
      <c r="E82" s="511"/>
      <c r="H82" s="258"/>
      <c r="I82" s="401"/>
      <c r="K82" s="380"/>
      <c r="M82" s="400"/>
      <c r="N82" s="464"/>
      <c r="O82" s="464"/>
      <c r="P82" s="395"/>
      <c r="T82" s="146"/>
      <c r="V82" s="382"/>
      <c r="W82" s="382"/>
      <c r="X82" s="147"/>
      <c r="Y82" s="196"/>
      <c r="AA82" s="362"/>
      <c r="AB82" s="365"/>
      <c r="AF82" s="470"/>
      <c r="BG82" s="470"/>
    </row>
    <row r="83" spans="3:59" s="466" customFormat="1" ht="69" customHeight="1" x14ac:dyDescent="0.2">
      <c r="C83" s="464"/>
      <c r="E83" s="511"/>
      <c r="H83" s="258"/>
      <c r="I83" s="402"/>
      <c r="M83" s="400"/>
      <c r="N83" s="464"/>
      <c r="O83" s="464"/>
      <c r="P83" s="464"/>
      <c r="T83" s="146"/>
      <c r="V83" s="382"/>
      <c r="W83" s="382"/>
      <c r="X83" s="147"/>
      <c r="Y83" s="372"/>
      <c r="AA83" s="362"/>
      <c r="AB83" s="365"/>
      <c r="AF83" s="470"/>
      <c r="BG83" s="470"/>
    </row>
    <row r="84" spans="3:59" s="466" customFormat="1" ht="69" customHeight="1" x14ac:dyDescent="0.2">
      <c r="C84" s="464"/>
      <c r="E84" s="511"/>
      <c r="H84" s="258"/>
      <c r="I84" s="402"/>
      <c r="M84" s="400"/>
      <c r="N84" s="464"/>
      <c r="O84" s="464"/>
      <c r="P84" s="464"/>
      <c r="T84" s="146"/>
      <c r="V84" s="382"/>
      <c r="W84" s="382"/>
      <c r="X84" s="147"/>
      <c r="Y84" s="372"/>
      <c r="AA84" s="362"/>
      <c r="AB84" s="365"/>
      <c r="AF84" s="470"/>
      <c r="BG84" s="470"/>
    </row>
    <row r="85" spans="3:59" s="466" customFormat="1" ht="69" customHeight="1" x14ac:dyDescent="0.25">
      <c r="C85" s="464"/>
      <c r="E85" s="511"/>
      <c r="H85" s="258"/>
      <c r="I85" s="401"/>
      <c r="M85" s="400"/>
      <c r="N85" s="464"/>
      <c r="O85" s="464"/>
      <c r="P85" s="394"/>
      <c r="T85" s="146"/>
      <c r="V85" s="382"/>
      <c r="W85" s="382"/>
      <c r="X85" s="147"/>
      <c r="Y85" s="196"/>
      <c r="AA85" s="362"/>
      <c r="AB85" s="365"/>
      <c r="AF85" s="470"/>
      <c r="BG85" s="470"/>
    </row>
    <row r="86" spans="3:59" s="466" customFormat="1" ht="69" customHeight="1" x14ac:dyDescent="0.25">
      <c r="C86" s="464"/>
      <c r="E86" s="511"/>
      <c r="H86" s="258"/>
      <c r="I86" s="401"/>
      <c r="M86" s="400"/>
      <c r="N86" s="464"/>
      <c r="O86" s="464"/>
      <c r="P86" s="394"/>
      <c r="T86" s="146"/>
      <c r="V86" s="382"/>
      <c r="W86" s="382"/>
      <c r="X86" s="147"/>
      <c r="Y86" s="196"/>
      <c r="AA86" s="362"/>
      <c r="AB86" s="365"/>
      <c r="AF86" s="470"/>
      <c r="BG86" s="470"/>
    </row>
    <row r="87" spans="3:59" s="466" customFormat="1" ht="69" customHeight="1" x14ac:dyDescent="0.25">
      <c r="C87" s="464"/>
      <c r="E87" s="511"/>
      <c r="H87" s="258"/>
      <c r="I87" s="401"/>
      <c r="J87" s="199"/>
      <c r="K87" s="464"/>
      <c r="L87" s="380"/>
      <c r="M87" s="400"/>
      <c r="N87" s="464"/>
      <c r="O87" s="464"/>
      <c r="P87" s="258"/>
      <c r="S87" s="464"/>
      <c r="T87" s="146"/>
      <c r="V87" s="393"/>
      <c r="W87" s="393"/>
      <c r="X87" s="147"/>
      <c r="Y87" s="196"/>
      <c r="AA87" s="362"/>
      <c r="AB87" s="365"/>
      <c r="AF87" s="470"/>
      <c r="BG87" s="470"/>
    </row>
    <row r="88" spans="3:59" s="466" customFormat="1" ht="69" customHeight="1" x14ac:dyDescent="0.2">
      <c r="C88" s="464"/>
      <c r="E88" s="511"/>
      <c r="H88" s="258"/>
      <c r="I88" s="403"/>
      <c r="J88" s="395"/>
      <c r="K88" s="395"/>
      <c r="L88" s="395"/>
      <c r="M88" s="258"/>
      <c r="N88" s="464"/>
      <c r="O88" s="464"/>
      <c r="P88" s="464"/>
      <c r="T88" s="146"/>
      <c r="V88" s="393"/>
      <c r="W88" s="393"/>
      <c r="X88" s="147"/>
      <c r="Y88" s="372"/>
      <c r="AA88" s="362"/>
      <c r="AB88" s="365"/>
      <c r="AF88" s="470"/>
      <c r="BG88" s="470"/>
    </row>
    <row r="89" spans="3:59" s="466" customFormat="1" ht="69" customHeight="1" x14ac:dyDescent="0.25">
      <c r="C89" s="464"/>
      <c r="E89" s="511"/>
      <c r="H89" s="258"/>
      <c r="I89" s="376"/>
      <c r="J89" s="199"/>
      <c r="K89" s="258"/>
      <c r="L89" s="258"/>
      <c r="M89" s="258"/>
      <c r="N89" s="464"/>
      <c r="O89" s="464"/>
      <c r="P89" s="258"/>
      <c r="S89" s="258"/>
      <c r="T89" s="146"/>
      <c r="V89" s="393"/>
      <c r="W89" s="393"/>
      <c r="X89" s="147"/>
      <c r="Y89" s="196"/>
      <c r="AA89" s="362"/>
      <c r="AB89" s="365"/>
      <c r="AF89" s="470"/>
      <c r="BG89" s="470"/>
    </row>
    <row r="90" spans="3:59" s="466" customFormat="1" ht="69" customHeight="1" x14ac:dyDescent="0.25">
      <c r="C90" s="464"/>
      <c r="E90" s="511"/>
      <c r="H90" s="258"/>
      <c r="I90" s="376"/>
      <c r="J90" s="199"/>
      <c r="K90" s="258"/>
      <c r="L90" s="258"/>
      <c r="M90" s="258"/>
      <c r="N90" s="464"/>
      <c r="O90" s="464"/>
      <c r="P90" s="258"/>
      <c r="S90" s="258"/>
      <c r="T90" s="146"/>
      <c r="V90" s="393"/>
      <c r="W90" s="393"/>
      <c r="X90" s="147"/>
      <c r="Y90" s="258"/>
      <c r="AA90" s="362"/>
      <c r="AB90" s="365"/>
      <c r="AF90" s="470"/>
      <c r="BG90" s="470"/>
    </row>
    <row r="91" spans="3:59" s="466" customFormat="1" ht="69" customHeight="1" x14ac:dyDescent="0.25">
      <c r="C91" s="464"/>
      <c r="E91" s="511"/>
      <c r="H91" s="258"/>
      <c r="I91" s="376"/>
      <c r="J91" s="199"/>
      <c r="K91" s="258"/>
      <c r="L91" s="258"/>
      <c r="M91" s="258"/>
      <c r="N91" s="464"/>
      <c r="O91" s="464"/>
      <c r="P91" s="258"/>
      <c r="S91" s="258"/>
      <c r="T91" s="146"/>
      <c r="V91" s="393"/>
      <c r="W91" s="393"/>
      <c r="X91" s="147"/>
      <c r="Y91" s="27"/>
      <c r="AA91" s="362"/>
      <c r="AB91" s="365"/>
      <c r="AF91" s="470"/>
      <c r="BG91" s="470"/>
    </row>
    <row r="92" spans="3:59" s="466" customFormat="1" ht="69" customHeight="1" x14ac:dyDescent="0.25">
      <c r="C92" s="464"/>
      <c r="E92" s="511"/>
      <c r="H92" s="258"/>
      <c r="I92" s="376"/>
      <c r="J92" s="199"/>
      <c r="K92" s="258"/>
      <c r="L92" s="258"/>
      <c r="M92" s="258"/>
      <c r="N92" s="464"/>
      <c r="O92" s="464"/>
      <c r="P92" s="258"/>
      <c r="S92" s="258"/>
      <c r="T92" s="146"/>
      <c r="V92" s="393"/>
      <c r="W92" s="393"/>
      <c r="X92" s="147"/>
      <c r="Y92" s="27"/>
      <c r="AA92" s="362"/>
      <c r="AB92" s="365"/>
      <c r="AF92" s="470"/>
      <c r="BG92" s="470"/>
    </row>
    <row r="93" spans="3:59" s="466" customFormat="1" ht="69" customHeight="1" x14ac:dyDescent="0.25">
      <c r="C93" s="464"/>
      <c r="E93" s="511"/>
      <c r="H93" s="258"/>
      <c r="I93" s="376"/>
      <c r="J93" s="199"/>
      <c r="K93" s="258"/>
      <c r="L93" s="258"/>
      <c r="M93" s="258"/>
      <c r="N93" s="464"/>
      <c r="O93" s="464"/>
      <c r="P93" s="258"/>
      <c r="S93" s="258"/>
      <c r="T93" s="146"/>
      <c r="V93" s="393"/>
      <c r="W93" s="393"/>
      <c r="X93" s="147"/>
      <c r="Y93" s="27"/>
      <c r="AA93" s="362"/>
      <c r="AB93" s="365"/>
      <c r="AF93" s="470"/>
      <c r="BG93" s="470"/>
    </row>
    <row r="94" spans="3:59" s="466" customFormat="1" ht="69" customHeight="1" x14ac:dyDescent="0.25">
      <c r="C94" s="464"/>
      <c r="E94" s="511"/>
      <c r="H94" s="258"/>
      <c r="I94" s="376"/>
      <c r="J94" s="199"/>
      <c r="K94" s="258"/>
      <c r="L94" s="258"/>
      <c r="M94" s="258"/>
      <c r="N94" s="464"/>
      <c r="O94" s="464"/>
      <c r="P94" s="258"/>
      <c r="S94" s="258"/>
      <c r="T94" s="146"/>
      <c r="V94" s="393"/>
      <c r="W94" s="393"/>
      <c r="X94" s="147"/>
      <c r="Y94" s="258"/>
      <c r="AA94" s="362"/>
      <c r="AB94" s="365"/>
      <c r="AF94" s="470"/>
      <c r="BG94" s="470"/>
    </row>
    <row r="95" spans="3:59" s="466" customFormat="1" ht="69" customHeight="1" x14ac:dyDescent="0.25">
      <c r="C95" s="464"/>
      <c r="E95" s="503"/>
      <c r="H95" s="501"/>
      <c r="I95" s="388"/>
      <c r="J95" s="199"/>
      <c r="N95" s="464"/>
      <c r="O95" s="464"/>
      <c r="P95" s="464"/>
      <c r="T95" s="146"/>
      <c r="X95" s="147"/>
      <c r="Y95" s="258"/>
      <c r="AA95" s="362"/>
      <c r="AB95" s="365"/>
      <c r="AF95" s="470"/>
      <c r="BG95" s="470"/>
    </row>
    <row r="96" spans="3:59" s="466" customFormat="1" ht="69" customHeight="1" x14ac:dyDescent="0.25">
      <c r="C96" s="464"/>
      <c r="E96" s="503"/>
      <c r="H96" s="501"/>
      <c r="I96" s="504"/>
      <c r="N96" s="464"/>
      <c r="O96" s="464"/>
      <c r="P96" s="464"/>
      <c r="T96" s="146"/>
      <c r="X96" s="147"/>
      <c r="AA96" s="362"/>
      <c r="AB96" s="365"/>
      <c r="AF96" s="470"/>
      <c r="BG96" s="470"/>
    </row>
    <row r="97" spans="3:59" s="466" customFormat="1" ht="69" customHeight="1" x14ac:dyDescent="0.25">
      <c r="C97" s="464"/>
      <c r="E97" s="503"/>
      <c r="H97" s="501"/>
      <c r="I97" s="388"/>
      <c r="J97" s="199"/>
      <c r="K97" s="258"/>
      <c r="L97" s="258"/>
      <c r="M97" s="258"/>
      <c r="N97" s="464"/>
      <c r="O97" s="464"/>
      <c r="P97" s="258"/>
      <c r="S97" s="258"/>
      <c r="T97" s="146"/>
      <c r="V97" s="393"/>
      <c r="W97" s="393"/>
      <c r="X97" s="147"/>
      <c r="Y97" s="258"/>
      <c r="AA97" s="362"/>
      <c r="AB97" s="365"/>
      <c r="AF97" s="470"/>
      <c r="BG97" s="470"/>
    </row>
    <row r="98" spans="3:59" s="466" customFormat="1" ht="69" customHeight="1" x14ac:dyDescent="0.25">
      <c r="C98" s="464"/>
      <c r="E98" s="503"/>
      <c r="H98" s="501"/>
      <c r="I98" s="388"/>
      <c r="J98" s="199"/>
      <c r="K98" s="258"/>
      <c r="L98" s="258"/>
      <c r="M98" s="409"/>
      <c r="N98" s="464"/>
      <c r="O98" s="464"/>
      <c r="P98" s="258"/>
      <c r="S98" s="258"/>
      <c r="T98" s="146"/>
      <c r="V98" s="393"/>
      <c r="W98" s="393"/>
      <c r="X98" s="147"/>
      <c r="Y98" s="258"/>
      <c r="AA98" s="362"/>
      <c r="AB98" s="365"/>
      <c r="AF98" s="470"/>
      <c r="BG98" s="470"/>
    </row>
    <row r="99" spans="3:59" s="466" customFormat="1" ht="69" customHeight="1" x14ac:dyDescent="0.25">
      <c r="C99" s="464"/>
      <c r="E99" s="503"/>
      <c r="H99" s="501"/>
      <c r="I99" s="388"/>
      <c r="J99" s="199"/>
      <c r="K99" s="258"/>
      <c r="L99" s="258"/>
      <c r="M99" s="409"/>
      <c r="N99" s="464"/>
      <c r="O99" s="464"/>
      <c r="P99" s="258"/>
      <c r="S99" s="258"/>
      <c r="T99" s="146"/>
      <c r="V99" s="393"/>
      <c r="W99" s="393"/>
      <c r="X99" s="147"/>
      <c r="Y99" s="258"/>
      <c r="AA99" s="362"/>
      <c r="AB99" s="365"/>
      <c r="AF99" s="470"/>
      <c r="BG99" s="470"/>
    </row>
    <row r="100" spans="3:59" s="466" customFormat="1" ht="69" customHeight="1" x14ac:dyDescent="0.25">
      <c r="C100" s="464"/>
      <c r="E100" s="503"/>
      <c r="H100" s="258"/>
      <c r="I100" s="366"/>
      <c r="J100" s="199"/>
      <c r="K100" s="258"/>
      <c r="L100" s="258"/>
      <c r="M100" s="409"/>
      <c r="N100" s="464"/>
      <c r="O100" s="464"/>
      <c r="P100" s="464"/>
      <c r="S100" s="258"/>
      <c r="T100" s="146"/>
      <c r="V100" s="393"/>
      <c r="W100" s="393"/>
      <c r="X100" s="147"/>
      <c r="Y100" s="258"/>
      <c r="AA100" s="362"/>
      <c r="AB100" s="365"/>
      <c r="AF100" s="470"/>
      <c r="BG100" s="470"/>
    </row>
    <row r="101" spans="3:59" s="466" customFormat="1" ht="69" customHeight="1" x14ac:dyDescent="0.25">
      <c r="C101" s="464"/>
      <c r="E101" s="503"/>
      <c r="H101" s="258"/>
      <c r="I101" s="366"/>
      <c r="J101" s="199"/>
      <c r="K101" s="258"/>
      <c r="L101" s="258"/>
      <c r="M101" s="409"/>
      <c r="N101" s="464"/>
      <c r="O101" s="464"/>
      <c r="P101" s="464"/>
      <c r="S101" s="258"/>
      <c r="T101" s="146"/>
      <c r="V101" s="393"/>
      <c r="W101" s="393"/>
      <c r="X101" s="147"/>
      <c r="Y101" s="258"/>
      <c r="AA101" s="362"/>
      <c r="AB101" s="365"/>
      <c r="AF101" s="470"/>
      <c r="BG101" s="470"/>
    </row>
    <row r="102" spans="3:59" s="466" customFormat="1" ht="69" customHeight="1" x14ac:dyDescent="0.25">
      <c r="C102" s="464"/>
      <c r="E102" s="503"/>
      <c r="H102" s="258"/>
      <c r="I102" s="364"/>
      <c r="J102" s="199"/>
      <c r="K102" s="258"/>
      <c r="L102" s="464"/>
      <c r="M102" s="409"/>
      <c r="N102" s="464"/>
      <c r="O102" s="464"/>
      <c r="P102" s="464"/>
      <c r="S102" s="258"/>
      <c r="T102" s="146"/>
      <c r="U102" s="258"/>
      <c r="V102" s="393"/>
      <c r="W102" s="393"/>
      <c r="X102" s="147"/>
      <c r="Y102" s="258"/>
      <c r="AA102" s="362"/>
      <c r="AB102" s="365"/>
      <c r="AF102" s="470"/>
      <c r="BG102" s="470"/>
    </row>
    <row r="103" spans="3:59" s="466" customFormat="1" ht="69" customHeight="1" x14ac:dyDescent="0.25">
      <c r="C103" s="464"/>
      <c r="E103" s="503"/>
      <c r="H103" s="258"/>
      <c r="I103" s="364"/>
      <c r="J103" s="199"/>
      <c r="K103" s="258"/>
      <c r="L103" s="464"/>
      <c r="M103" s="409"/>
      <c r="N103" s="464"/>
      <c r="O103" s="464"/>
      <c r="P103" s="464"/>
      <c r="S103" s="258"/>
      <c r="T103" s="146"/>
      <c r="U103" s="258"/>
      <c r="V103" s="393"/>
      <c r="W103" s="393"/>
      <c r="X103" s="147"/>
      <c r="Y103" s="258"/>
      <c r="AA103" s="362"/>
      <c r="AB103" s="365"/>
      <c r="AF103" s="470"/>
      <c r="BG103" s="470"/>
    </row>
    <row r="104" spans="3:59" s="466" customFormat="1" ht="69" customHeight="1" x14ac:dyDescent="0.25">
      <c r="C104" s="464"/>
      <c r="E104" s="503"/>
      <c r="H104" s="258"/>
      <c r="I104" s="364"/>
      <c r="J104" s="199"/>
      <c r="K104" s="258"/>
      <c r="L104" s="464"/>
      <c r="M104" s="409"/>
      <c r="N104" s="464"/>
      <c r="O104" s="464"/>
      <c r="P104" s="464"/>
      <c r="S104" s="258"/>
      <c r="T104" s="146"/>
      <c r="U104" s="258"/>
      <c r="V104" s="393"/>
      <c r="W104" s="393"/>
      <c r="X104" s="147"/>
      <c r="Y104" s="258"/>
      <c r="AA104" s="362"/>
      <c r="AB104" s="365"/>
      <c r="AF104" s="470"/>
      <c r="BG104" s="470"/>
    </row>
    <row r="105" spans="3:59" s="466" customFormat="1" ht="69" customHeight="1" x14ac:dyDescent="0.25">
      <c r="C105" s="464"/>
      <c r="E105" s="503"/>
      <c r="H105" s="258"/>
      <c r="I105" s="364"/>
      <c r="J105" s="199"/>
      <c r="K105" s="258"/>
      <c r="L105" s="464"/>
      <c r="M105" s="409"/>
      <c r="N105" s="464"/>
      <c r="O105" s="464"/>
      <c r="P105" s="464"/>
      <c r="S105" s="258"/>
      <c r="T105" s="146"/>
      <c r="U105" s="258"/>
      <c r="V105" s="393"/>
      <c r="W105" s="393"/>
      <c r="X105" s="147"/>
      <c r="Y105" s="258"/>
      <c r="AA105" s="362"/>
      <c r="AB105" s="365"/>
      <c r="AF105" s="470"/>
      <c r="BG105" s="470"/>
    </row>
    <row r="106" spans="3:59" s="466" customFormat="1" ht="69" customHeight="1" x14ac:dyDescent="0.25">
      <c r="C106" s="464"/>
      <c r="E106" s="503"/>
      <c r="H106" s="258"/>
      <c r="I106" s="364"/>
      <c r="J106" s="199"/>
      <c r="K106" s="199"/>
      <c r="L106" s="258"/>
      <c r="M106" s="505"/>
      <c r="N106" s="464"/>
      <c r="O106" s="464"/>
      <c r="P106" s="464"/>
      <c r="S106" s="199"/>
      <c r="T106" s="146"/>
      <c r="V106" s="393"/>
      <c r="W106" s="393"/>
      <c r="X106" s="147"/>
      <c r="Y106" s="258"/>
      <c r="Z106" s="365"/>
      <c r="AA106" s="362"/>
      <c r="AB106" s="365"/>
      <c r="AF106" s="470"/>
      <c r="BG106" s="470"/>
    </row>
    <row r="107" spans="3:59" s="466" customFormat="1" ht="69" customHeight="1" x14ac:dyDescent="0.25">
      <c r="C107" s="464"/>
      <c r="E107" s="503"/>
      <c r="H107" s="258"/>
      <c r="I107" s="364"/>
      <c r="J107" s="199"/>
      <c r="K107" s="199"/>
      <c r="L107" s="199"/>
      <c r="M107" s="409"/>
      <c r="N107" s="464"/>
      <c r="O107" s="464"/>
      <c r="P107" s="464"/>
      <c r="S107" s="199"/>
      <c r="T107" s="146"/>
      <c r="V107" s="393"/>
      <c r="W107" s="393"/>
      <c r="X107" s="147"/>
      <c r="Y107" s="258"/>
      <c r="AA107" s="362"/>
      <c r="AB107" s="365"/>
      <c r="AF107" s="470"/>
      <c r="BG107" s="470"/>
    </row>
    <row r="108" spans="3:59" s="466" customFormat="1" ht="69" customHeight="1" x14ac:dyDescent="0.25">
      <c r="C108" s="464"/>
      <c r="E108" s="510"/>
      <c r="H108" s="501"/>
      <c r="I108" s="202"/>
      <c r="N108" s="464"/>
      <c r="O108" s="464"/>
      <c r="P108" s="464"/>
      <c r="T108" s="146"/>
      <c r="X108" s="147"/>
      <c r="AA108" s="362"/>
      <c r="AB108" s="365"/>
      <c r="AF108" s="470"/>
      <c r="BG108" s="470"/>
    </row>
    <row r="109" spans="3:59" s="466" customFormat="1" ht="69" customHeight="1" x14ac:dyDescent="0.25">
      <c r="C109" s="464"/>
      <c r="E109" s="510"/>
      <c r="H109" s="501"/>
      <c r="I109" s="202"/>
      <c r="N109" s="464"/>
      <c r="O109" s="464"/>
      <c r="P109" s="464"/>
      <c r="T109" s="146"/>
      <c r="X109" s="147"/>
      <c r="AA109" s="362"/>
      <c r="AB109" s="365"/>
      <c r="AF109" s="470"/>
      <c r="BG109" s="470"/>
    </row>
    <row r="110" spans="3:59" s="466" customFormat="1" ht="69" customHeight="1" x14ac:dyDescent="0.25">
      <c r="C110" s="464"/>
      <c r="E110" s="510"/>
      <c r="H110" s="501"/>
      <c r="I110" s="202"/>
      <c r="N110" s="464"/>
      <c r="O110" s="464"/>
      <c r="P110" s="464"/>
      <c r="T110" s="146"/>
      <c r="X110" s="147"/>
      <c r="AA110" s="362"/>
      <c r="AB110" s="365"/>
      <c r="AF110" s="470"/>
      <c r="BG110" s="470"/>
    </row>
    <row r="111" spans="3:59" s="466" customFormat="1" ht="69" customHeight="1" x14ac:dyDescent="0.25">
      <c r="C111" s="464"/>
      <c r="E111" s="510"/>
      <c r="H111" s="501"/>
      <c r="I111" s="202"/>
      <c r="N111" s="464"/>
      <c r="O111" s="464"/>
      <c r="P111" s="464"/>
      <c r="T111" s="146"/>
      <c r="X111" s="147"/>
      <c r="AA111" s="362"/>
      <c r="AB111" s="365"/>
      <c r="AF111" s="470"/>
      <c r="BG111" s="470"/>
    </row>
    <row r="112" spans="3:59" s="466" customFormat="1" ht="69" customHeight="1" x14ac:dyDescent="0.25">
      <c r="C112" s="464"/>
      <c r="E112" s="510"/>
      <c r="H112" s="501"/>
      <c r="I112" s="202"/>
      <c r="N112" s="464"/>
      <c r="O112" s="464"/>
      <c r="P112" s="464"/>
      <c r="T112" s="146"/>
      <c r="X112" s="147"/>
      <c r="AA112" s="362"/>
      <c r="AB112" s="365"/>
      <c r="AF112" s="470"/>
      <c r="BG112" s="470"/>
    </row>
    <row r="113" spans="3:59" s="466" customFormat="1" ht="69" customHeight="1" x14ac:dyDescent="0.25">
      <c r="C113" s="464"/>
      <c r="E113" s="503"/>
      <c r="H113" s="258"/>
      <c r="I113" s="202"/>
      <c r="J113" s="27"/>
      <c r="K113" s="27"/>
      <c r="L113" s="27"/>
      <c r="N113" s="464"/>
      <c r="O113" s="464"/>
      <c r="P113" s="160"/>
      <c r="S113" s="27"/>
      <c r="T113" s="146"/>
      <c r="V113" s="404"/>
      <c r="W113" s="18"/>
      <c r="X113" s="147"/>
      <c r="Y113" s="361"/>
      <c r="AA113" s="362"/>
      <c r="AB113" s="365"/>
      <c r="AF113" s="470"/>
      <c r="BG113" s="470"/>
    </row>
    <row r="114" spans="3:59" s="466" customFormat="1" ht="69" customHeight="1" x14ac:dyDescent="0.25">
      <c r="C114" s="464"/>
      <c r="E114" s="503"/>
      <c r="H114" s="258"/>
      <c r="I114" s="202"/>
      <c r="K114" s="27"/>
      <c r="N114" s="464"/>
      <c r="O114" s="464"/>
      <c r="P114" s="160"/>
      <c r="S114" s="27"/>
      <c r="T114" s="146"/>
      <c r="V114" s="18"/>
      <c r="W114" s="404"/>
      <c r="X114" s="147"/>
      <c r="Y114" s="361"/>
      <c r="AA114" s="362"/>
      <c r="AB114" s="365"/>
      <c r="AF114" s="470"/>
      <c r="BG114" s="470"/>
    </row>
    <row r="115" spans="3:59" s="466" customFormat="1" ht="69" customHeight="1" x14ac:dyDescent="0.25">
      <c r="C115" s="464"/>
      <c r="E115" s="503"/>
      <c r="H115" s="258"/>
      <c r="I115" s="202"/>
      <c r="K115" s="27"/>
      <c r="N115" s="464"/>
      <c r="O115" s="464"/>
      <c r="P115" s="160"/>
      <c r="S115" s="27"/>
      <c r="T115" s="146"/>
      <c r="V115" s="404"/>
      <c r="W115" s="404"/>
      <c r="X115" s="147"/>
      <c r="Y115" s="361"/>
      <c r="AA115" s="362"/>
      <c r="AB115" s="365"/>
      <c r="AF115" s="470"/>
      <c r="BG115" s="470"/>
    </row>
    <row r="116" spans="3:59" s="466" customFormat="1" ht="69" customHeight="1" x14ac:dyDescent="0.25">
      <c r="C116" s="464"/>
      <c r="E116" s="511"/>
      <c r="G116" s="636"/>
      <c r="H116" s="501"/>
      <c r="I116" s="361"/>
      <c r="J116" s="366"/>
      <c r="K116" s="366"/>
      <c r="N116" s="464"/>
      <c r="O116" s="464"/>
      <c r="P116" s="258"/>
      <c r="T116" s="146"/>
      <c r="V116" s="405"/>
      <c r="W116" s="368"/>
      <c r="X116" s="147"/>
      <c r="Y116" s="361"/>
      <c r="AA116" s="362"/>
      <c r="AB116" s="365"/>
      <c r="AF116" s="470"/>
      <c r="BG116" s="470"/>
    </row>
    <row r="117" spans="3:59" s="466" customFormat="1" ht="69" customHeight="1" x14ac:dyDescent="0.25">
      <c r="C117" s="464"/>
      <c r="E117" s="511"/>
      <c r="G117" s="636"/>
      <c r="H117" s="501"/>
      <c r="I117" s="406"/>
      <c r="J117" s="406"/>
      <c r="K117" s="407"/>
      <c r="N117" s="464"/>
      <c r="O117" s="464"/>
      <c r="P117" s="258"/>
      <c r="T117" s="146"/>
      <c r="V117" s="405"/>
      <c r="W117" s="368"/>
      <c r="X117" s="147"/>
      <c r="Y117" s="361"/>
      <c r="AA117" s="362"/>
      <c r="AB117" s="365"/>
      <c r="AF117" s="470"/>
      <c r="BG117" s="470"/>
    </row>
    <row r="118" spans="3:59" s="466" customFormat="1" ht="69" customHeight="1" x14ac:dyDescent="0.25">
      <c r="C118" s="464"/>
      <c r="E118" s="511"/>
      <c r="G118" s="636"/>
      <c r="H118" s="501"/>
      <c r="I118" s="406"/>
      <c r="J118" s="406"/>
      <c r="K118" s="407"/>
      <c r="N118" s="464"/>
      <c r="O118" s="464"/>
      <c r="P118" s="258"/>
      <c r="T118" s="146"/>
      <c r="V118" s="405"/>
      <c r="W118" s="368"/>
      <c r="X118" s="147"/>
      <c r="Y118" s="361"/>
      <c r="AA118" s="362"/>
      <c r="AB118" s="365"/>
      <c r="AF118" s="470"/>
      <c r="BG118" s="470"/>
    </row>
    <row r="119" spans="3:59" s="466" customFormat="1" ht="69" customHeight="1" x14ac:dyDescent="0.25">
      <c r="C119" s="464"/>
      <c r="E119" s="511"/>
      <c r="G119" s="636"/>
      <c r="H119" s="501"/>
      <c r="I119" s="379"/>
      <c r="J119" s="408"/>
      <c r="K119" s="366"/>
      <c r="N119" s="464"/>
      <c r="O119" s="464"/>
      <c r="P119" s="409"/>
      <c r="T119" s="146"/>
      <c r="V119" s="363"/>
      <c r="W119" s="364"/>
      <c r="X119" s="147"/>
      <c r="Y119" s="361"/>
      <c r="AA119" s="362"/>
      <c r="AB119" s="365"/>
      <c r="AF119" s="470"/>
      <c r="BG119" s="470"/>
    </row>
    <row r="120" spans="3:59" s="466" customFormat="1" ht="69" customHeight="1" x14ac:dyDescent="0.25">
      <c r="C120" s="464"/>
      <c r="E120" s="511"/>
      <c r="G120" s="636"/>
      <c r="H120" s="501"/>
      <c r="I120" s="379"/>
      <c r="J120" s="385"/>
      <c r="K120" s="385"/>
      <c r="N120" s="464"/>
      <c r="O120" s="464"/>
      <c r="P120" s="258"/>
      <c r="T120" s="146"/>
      <c r="V120" s="405"/>
      <c r="W120" s="368"/>
      <c r="X120" s="147"/>
      <c r="Y120" s="361"/>
      <c r="AA120" s="362"/>
      <c r="AB120" s="365"/>
      <c r="AF120" s="470"/>
      <c r="BG120" s="470"/>
    </row>
    <row r="121" spans="3:59" s="466" customFormat="1" ht="69" customHeight="1" x14ac:dyDescent="0.25">
      <c r="C121" s="464"/>
      <c r="E121" s="511"/>
      <c r="G121" s="636"/>
      <c r="H121" s="501"/>
      <c r="I121" s="379"/>
      <c r="J121" s="385"/>
      <c r="K121" s="366"/>
      <c r="N121" s="464"/>
      <c r="O121" s="464"/>
      <c r="P121" s="258"/>
      <c r="T121" s="146"/>
      <c r="V121" s="405"/>
      <c r="W121" s="368"/>
      <c r="X121" s="147"/>
      <c r="Y121" s="361"/>
      <c r="AA121" s="362"/>
      <c r="AB121" s="365"/>
      <c r="AF121" s="470"/>
      <c r="BG121" s="470"/>
    </row>
    <row r="122" spans="3:59" s="466" customFormat="1" ht="69" customHeight="1" x14ac:dyDescent="0.25">
      <c r="C122" s="464"/>
      <c r="E122" s="511"/>
      <c r="G122" s="636"/>
      <c r="H122" s="501"/>
      <c r="I122" s="379"/>
      <c r="J122" s="376"/>
      <c r="K122" s="366"/>
      <c r="N122" s="464"/>
      <c r="O122" s="464"/>
      <c r="P122" s="258"/>
      <c r="T122" s="146"/>
      <c r="V122" s="405"/>
      <c r="W122" s="368"/>
      <c r="X122" s="147"/>
      <c r="Y122" s="361"/>
      <c r="AA122" s="362"/>
      <c r="AB122" s="365"/>
      <c r="AF122" s="470"/>
      <c r="BG122" s="470"/>
    </row>
    <row r="123" spans="3:59" s="466" customFormat="1" ht="69" customHeight="1" x14ac:dyDescent="0.25">
      <c r="C123" s="464"/>
      <c r="E123" s="511"/>
      <c r="G123" s="636"/>
      <c r="H123" s="501"/>
      <c r="I123" s="379"/>
      <c r="J123" s="385"/>
      <c r="K123" s="366"/>
      <c r="N123" s="464"/>
      <c r="O123" s="464"/>
      <c r="P123" s="258"/>
      <c r="T123" s="146"/>
      <c r="V123" s="405"/>
      <c r="W123" s="368"/>
      <c r="X123" s="147"/>
      <c r="Y123" s="361"/>
      <c r="AA123" s="362"/>
      <c r="AB123" s="365"/>
      <c r="AF123" s="470"/>
      <c r="BG123" s="470"/>
    </row>
    <row r="124" spans="3:59" s="466" customFormat="1" ht="69" customHeight="1" x14ac:dyDescent="0.2">
      <c r="C124" s="464"/>
      <c r="E124" s="511"/>
      <c r="H124" s="501"/>
      <c r="I124" s="410"/>
      <c r="J124" s="366"/>
      <c r="K124" s="366"/>
      <c r="N124" s="464"/>
      <c r="O124" s="464"/>
      <c r="P124" s="258"/>
      <c r="T124" s="146"/>
      <c r="V124" s="405"/>
      <c r="W124" s="411"/>
      <c r="X124" s="147"/>
      <c r="Y124" s="361"/>
      <c r="AA124" s="362"/>
      <c r="AB124" s="365"/>
      <c r="AF124" s="470"/>
      <c r="BG124" s="470"/>
    </row>
    <row r="125" spans="3:59" s="466" customFormat="1" ht="69" customHeight="1" x14ac:dyDescent="0.25">
      <c r="C125" s="464"/>
      <c r="E125" s="511"/>
      <c r="H125" s="501"/>
      <c r="I125" s="361"/>
      <c r="J125" s="366"/>
      <c r="K125" s="366"/>
      <c r="N125" s="464"/>
      <c r="O125" s="464"/>
      <c r="P125" s="258"/>
      <c r="T125" s="146"/>
      <c r="V125" s="405"/>
      <c r="W125" s="405"/>
      <c r="X125" s="147"/>
      <c r="Y125" s="361"/>
      <c r="AA125" s="362"/>
      <c r="AB125" s="365"/>
      <c r="AF125" s="470"/>
      <c r="BG125" s="470"/>
    </row>
    <row r="126" spans="3:59" s="466" customFormat="1" ht="69" customHeight="1" x14ac:dyDescent="0.25">
      <c r="C126" s="464"/>
      <c r="E126" s="511"/>
      <c r="H126" s="501"/>
      <c r="I126" s="361"/>
      <c r="J126" s="366"/>
      <c r="K126" s="366"/>
      <c r="N126" s="464"/>
      <c r="O126" s="464"/>
      <c r="P126" s="258"/>
      <c r="T126" s="146"/>
      <c r="V126" s="405"/>
      <c r="W126" s="411"/>
      <c r="X126" s="147"/>
      <c r="Y126" s="361"/>
      <c r="AA126" s="362"/>
      <c r="AB126" s="365"/>
      <c r="AF126" s="470"/>
      <c r="BG126" s="470"/>
    </row>
    <row r="127" spans="3:59" s="466" customFormat="1" ht="69" customHeight="1" x14ac:dyDescent="0.25">
      <c r="C127" s="464"/>
      <c r="E127" s="512"/>
      <c r="H127" s="258"/>
      <c r="I127" s="465"/>
      <c r="K127" s="15"/>
      <c r="N127" s="464"/>
      <c r="O127" s="464"/>
      <c r="P127" s="464"/>
      <c r="T127" s="146"/>
      <c r="X127" s="147"/>
      <c r="AA127" s="362"/>
      <c r="AB127" s="365"/>
      <c r="AF127" s="470"/>
      <c r="BG127" s="470"/>
    </row>
    <row r="128" spans="3:59" s="466" customFormat="1" ht="69" customHeight="1" x14ac:dyDescent="0.25">
      <c r="C128" s="464"/>
      <c r="E128" s="512"/>
      <c r="H128" s="258"/>
      <c r="I128" s="465"/>
      <c r="K128" s="15"/>
      <c r="N128" s="464"/>
      <c r="O128" s="464"/>
      <c r="P128" s="464"/>
      <c r="T128" s="146"/>
      <c r="X128" s="147"/>
      <c r="AA128" s="362"/>
      <c r="AB128" s="365"/>
      <c r="AF128" s="470"/>
      <c r="BG128" s="470"/>
    </row>
    <row r="129" spans="3:59" s="466" customFormat="1" ht="69" customHeight="1" x14ac:dyDescent="0.25">
      <c r="C129" s="464"/>
      <c r="E129" s="512"/>
      <c r="H129" s="258"/>
      <c r="I129" s="376"/>
      <c r="K129" s="15"/>
      <c r="N129" s="464"/>
      <c r="O129" s="464"/>
      <c r="P129" s="464"/>
      <c r="T129" s="146"/>
      <c r="X129" s="147"/>
      <c r="AA129" s="362"/>
      <c r="AB129" s="365"/>
      <c r="AF129" s="470"/>
      <c r="BG129" s="470"/>
    </row>
    <row r="130" spans="3:59" s="466" customFormat="1" ht="69" customHeight="1" x14ac:dyDescent="0.25">
      <c r="C130" s="464"/>
      <c r="E130" s="512"/>
      <c r="H130" s="258"/>
      <c r="I130" s="376"/>
      <c r="K130" s="15"/>
      <c r="N130" s="464"/>
      <c r="O130" s="464"/>
      <c r="P130" s="464"/>
      <c r="T130" s="146"/>
      <c r="X130" s="147"/>
      <c r="AA130" s="362"/>
      <c r="AB130" s="365"/>
      <c r="AF130" s="470"/>
      <c r="BG130" s="470"/>
    </row>
    <row r="131" spans="3:59" s="466" customFormat="1" ht="69" customHeight="1" x14ac:dyDescent="0.25">
      <c r="C131" s="464"/>
      <c r="E131" s="512"/>
      <c r="H131" s="258"/>
      <c r="I131" s="376"/>
      <c r="N131" s="464"/>
      <c r="O131" s="464"/>
      <c r="P131" s="464"/>
      <c r="T131" s="146"/>
      <c r="X131" s="147"/>
      <c r="AA131" s="362"/>
      <c r="AB131" s="365"/>
      <c r="AF131" s="470"/>
      <c r="BG131" s="470"/>
    </row>
    <row r="132" spans="3:59" s="466" customFormat="1" ht="69" customHeight="1" x14ac:dyDescent="0.25">
      <c r="C132" s="464"/>
      <c r="E132" s="512"/>
      <c r="H132" s="258"/>
      <c r="I132" s="379"/>
      <c r="N132" s="464"/>
      <c r="O132" s="464"/>
      <c r="P132" s="464"/>
      <c r="T132" s="146"/>
      <c r="X132" s="147"/>
      <c r="AA132" s="362"/>
      <c r="AB132" s="365"/>
      <c r="AF132" s="470"/>
      <c r="BG132" s="470"/>
    </row>
    <row r="133" spans="3:59" s="466" customFormat="1" ht="69" customHeight="1" x14ac:dyDescent="0.25">
      <c r="C133" s="464"/>
      <c r="E133" s="512"/>
      <c r="H133" s="258"/>
      <c r="I133" s="376"/>
      <c r="N133" s="464"/>
      <c r="O133" s="464"/>
      <c r="P133" s="464"/>
      <c r="T133" s="146"/>
      <c r="X133" s="147"/>
      <c r="AA133" s="362"/>
      <c r="AB133" s="365"/>
      <c r="AF133" s="470"/>
      <c r="BG133" s="470"/>
    </row>
    <row r="134" spans="3:59" s="466" customFormat="1" ht="69" customHeight="1" x14ac:dyDescent="0.25">
      <c r="C134" s="464"/>
      <c r="E134" s="512"/>
      <c r="H134" s="506"/>
      <c r="I134" s="376"/>
      <c r="N134" s="464"/>
      <c r="O134" s="464"/>
      <c r="P134" s="464"/>
      <c r="T134" s="146"/>
      <c r="X134" s="147"/>
      <c r="AA134" s="362"/>
      <c r="AB134" s="365"/>
      <c r="AF134" s="470"/>
      <c r="BG134" s="470"/>
    </row>
    <row r="135" spans="3:59" s="466" customFormat="1" ht="69" customHeight="1" x14ac:dyDescent="0.25">
      <c r="C135" s="464"/>
      <c r="E135" s="512"/>
      <c r="H135" s="258"/>
      <c r="I135" s="376"/>
      <c r="N135" s="464"/>
      <c r="O135" s="464"/>
      <c r="P135" s="464"/>
      <c r="T135" s="146"/>
      <c r="X135" s="147"/>
      <c r="AA135" s="362"/>
      <c r="AB135" s="365"/>
      <c r="AF135" s="470"/>
      <c r="BG135" s="470"/>
    </row>
    <row r="136" spans="3:59" s="466" customFormat="1" ht="69" customHeight="1" x14ac:dyDescent="0.25">
      <c r="C136" s="464"/>
      <c r="E136" s="512"/>
      <c r="H136" s="258"/>
      <c r="I136" s="376"/>
      <c r="N136" s="464"/>
      <c r="O136" s="464"/>
      <c r="P136" s="464"/>
      <c r="T136" s="146"/>
      <c r="X136" s="147"/>
      <c r="AA136" s="362"/>
      <c r="AB136" s="365"/>
      <c r="AF136" s="470"/>
      <c r="BG136" s="470"/>
    </row>
    <row r="137" spans="3:59" s="466" customFormat="1" ht="69" customHeight="1" x14ac:dyDescent="0.25">
      <c r="C137" s="464"/>
      <c r="E137" s="512"/>
      <c r="H137" s="258"/>
      <c r="I137" s="376"/>
      <c r="N137" s="464"/>
      <c r="O137" s="464"/>
      <c r="P137" s="464"/>
      <c r="T137" s="146"/>
      <c r="X137" s="147"/>
      <c r="AA137" s="362"/>
      <c r="AB137" s="365"/>
      <c r="AF137" s="470"/>
      <c r="BG137" s="470"/>
    </row>
    <row r="138" spans="3:59" s="466" customFormat="1" ht="69" customHeight="1" x14ac:dyDescent="0.25">
      <c r="C138" s="464"/>
      <c r="E138" s="511"/>
      <c r="H138" s="258"/>
      <c r="I138" s="202"/>
      <c r="N138" s="464"/>
      <c r="O138" s="464"/>
      <c r="P138" s="464"/>
      <c r="T138" s="146"/>
      <c r="X138" s="147"/>
      <c r="AA138" s="362"/>
      <c r="AB138" s="365"/>
      <c r="AF138" s="470"/>
      <c r="BG138" s="470"/>
    </row>
    <row r="139" spans="3:59" s="466" customFormat="1" ht="69" customHeight="1" x14ac:dyDescent="0.25">
      <c r="C139" s="464"/>
      <c r="E139" s="511"/>
      <c r="H139" s="258"/>
      <c r="I139" s="202"/>
      <c r="N139" s="464"/>
      <c r="O139" s="464"/>
      <c r="P139" s="464"/>
      <c r="T139" s="146"/>
      <c r="X139" s="147"/>
      <c r="AA139" s="362"/>
      <c r="AB139" s="365"/>
      <c r="AF139" s="470"/>
      <c r="BG139" s="470"/>
    </row>
    <row r="140" spans="3:59" s="466" customFormat="1" ht="69" customHeight="1" x14ac:dyDescent="0.25">
      <c r="C140" s="464"/>
      <c r="E140" s="511"/>
      <c r="H140" s="258"/>
      <c r="I140" s="376"/>
      <c r="N140" s="464"/>
      <c r="O140" s="464"/>
      <c r="P140" s="464"/>
      <c r="T140" s="146"/>
      <c r="X140" s="147"/>
      <c r="AA140" s="362"/>
      <c r="AB140" s="365"/>
      <c r="AF140" s="470"/>
      <c r="BG140" s="470"/>
    </row>
    <row r="141" spans="3:59" s="466" customFormat="1" ht="69" customHeight="1" x14ac:dyDescent="0.25">
      <c r="C141" s="464"/>
      <c r="E141" s="511"/>
      <c r="H141" s="258"/>
      <c r="I141" s="202"/>
      <c r="N141" s="464"/>
      <c r="O141" s="464"/>
      <c r="P141" s="464"/>
      <c r="T141" s="146"/>
      <c r="X141" s="147"/>
      <c r="AA141" s="362"/>
      <c r="AB141" s="365"/>
      <c r="AF141" s="470"/>
      <c r="BG141" s="470"/>
    </row>
    <row r="142" spans="3:59" s="466" customFormat="1" ht="69" customHeight="1" x14ac:dyDescent="0.25">
      <c r="C142" s="464"/>
      <c r="E142" s="511"/>
      <c r="H142" s="258"/>
      <c r="I142" s="376"/>
      <c r="N142" s="464"/>
      <c r="O142" s="464"/>
      <c r="P142" s="464"/>
      <c r="T142" s="146"/>
      <c r="X142" s="147"/>
      <c r="AA142" s="362"/>
      <c r="AB142" s="365"/>
      <c r="AF142" s="470"/>
      <c r="BG142" s="470"/>
    </row>
    <row r="143" spans="3:59" s="466" customFormat="1" ht="69" customHeight="1" x14ac:dyDescent="0.25">
      <c r="C143" s="464"/>
      <c r="E143" s="511"/>
      <c r="H143" s="258"/>
      <c r="I143" s="202"/>
      <c r="N143" s="464"/>
      <c r="O143" s="464"/>
      <c r="P143" s="464"/>
      <c r="T143" s="146"/>
      <c r="X143" s="147"/>
      <c r="AA143" s="362"/>
      <c r="AB143" s="365"/>
      <c r="AF143" s="470"/>
      <c r="BG143" s="470"/>
    </row>
    <row r="144" spans="3:59" s="466" customFormat="1" ht="69" customHeight="1" x14ac:dyDescent="0.25">
      <c r="C144" s="464"/>
      <c r="E144" s="511"/>
      <c r="H144" s="258"/>
      <c r="I144" s="376"/>
      <c r="N144" s="464"/>
      <c r="O144" s="464"/>
      <c r="P144" s="464"/>
      <c r="T144" s="146"/>
      <c r="X144" s="147"/>
      <c r="AA144" s="362"/>
      <c r="AB144" s="365"/>
      <c r="AF144" s="470"/>
      <c r="BG144" s="470"/>
    </row>
    <row r="145" spans="3:59" s="466" customFormat="1" ht="69" customHeight="1" x14ac:dyDescent="0.25">
      <c r="C145" s="464"/>
      <c r="E145" s="511"/>
      <c r="H145" s="258"/>
      <c r="I145" s="202"/>
      <c r="N145" s="464"/>
      <c r="O145" s="464"/>
      <c r="P145" s="464"/>
      <c r="T145" s="146"/>
      <c r="X145" s="147"/>
      <c r="AA145" s="362"/>
      <c r="AB145" s="365"/>
      <c r="AF145" s="470"/>
      <c r="BG145" s="470"/>
    </row>
    <row r="146" spans="3:59" s="466" customFormat="1" ht="69" customHeight="1" x14ac:dyDescent="0.25">
      <c r="C146" s="464"/>
      <c r="E146" s="511"/>
      <c r="H146" s="258"/>
      <c r="I146" s="202"/>
      <c r="N146" s="464"/>
      <c r="O146" s="464"/>
      <c r="P146" s="464"/>
      <c r="T146" s="146"/>
      <c r="X146" s="147"/>
      <c r="AA146" s="362"/>
      <c r="AB146" s="365"/>
      <c r="AF146" s="470"/>
      <c r="BG146" s="470"/>
    </row>
    <row r="147" spans="3:59" s="466" customFormat="1" ht="69" customHeight="1" x14ac:dyDescent="0.25">
      <c r="C147" s="464"/>
      <c r="E147" s="513"/>
      <c r="H147" s="501"/>
      <c r="I147" s="412"/>
      <c r="J147" s="412"/>
      <c r="K147" s="258"/>
      <c r="L147" s="258"/>
      <c r="M147" s="409"/>
      <c r="N147" s="464"/>
      <c r="O147" s="464"/>
      <c r="P147" s="416"/>
      <c r="T147" s="146"/>
      <c r="V147" s="413"/>
      <c r="W147" s="414"/>
      <c r="X147" s="147"/>
      <c r="Y147" s="361"/>
      <c r="AA147" s="362"/>
      <c r="AB147" s="365"/>
      <c r="AF147" s="470"/>
      <c r="BG147" s="470"/>
    </row>
    <row r="148" spans="3:59" s="466" customFormat="1" ht="69" customHeight="1" x14ac:dyDescent="0.25">
      <c r="C148" s="464"/>
      <c r="E148" s="513"/>
      <c r="G148" s="636"/>
      <c r="H148" s="501"/>
      <c r="I148" s="412"/>
      <c r="J148" s="467"/>
      <c r="K148" s="258"/>
      <c r="L148" s="409"/>
      <c r="M148" s="409"/>
      <c r="N148" s="464"/>
      <c r="O148" s="464"/>
      <c r="P148" s="416"/>
      <c r="T148" s="146"/>
      <c r="W148" s="414"/>
      <c r="X148" s="147"/>
      <c r="Y148" s="361"/>
      <c r="AA148" s="362"/>
      <c r="AB148" s="365"/>
      <c r="AF148" s="470"/>
      <c r="BG148" s="470"/>
    </row>
    <row r="149" spans="3:59" s="466" customFormat="1" ht="69" customHeight="1" x14ac:dyDescent="0.25">
      <c r="C149" s="464"/>
      <c r="E149" s="513"/>
      <c r="G149" s="636"/>
      <c r="H149" s="501"/>
      <c r="I149" s="258"/>
      <c r="J149" s="467"/>
      <c r="K149" s="258"/>
      <c r="L149" s="258"/>
      <c r="M149" s="409"/>
      <c r="N149" s="464"/>
      <c r="O149" s="464"/>
      <c r="P149" s="416"/>
      <c r="T149" s="146"/>
      <c r="W149" s="414"/>
      <c r="X149" s="147"/>
      <c r="Y149" s="361"/>
      <c r="AA149" s="362"/>
      <c r="AB149" s="365"/>
      <c r="AF149" s="470"/>
      <c r="BG149" s="470"/>
    </row>
    <row r="150" spans="3:59" s="466" customFormat="1" ht="69" customHeight="1" x14ac:dyDescent="0.25">
      <c r="C150" s="464"/>
      <c r="E150" s="513"/>
      <c r="G150" s="636"/>
      <c r="H150" s="501"/>
      <c r="I150" s="258"/>
      <c r="J150" s="467"/>
      <c r="K150" s="258"/>
      <c r="L150" s="258"/>
      <c r="M150" s="409"/>
      <c r="N150" s="464"/>
      <c r="O150" s="464"/>
      <c r="P150" s="416"/>
      <c r="T150" s="146"/>
      <c r="W150" s="414"/>
      <c r="X150" s="147"/>
      <c r="Y150" s="361"/>
      <c r="AA150" s="362"/>
      <c r="AB150" s="365"/>
      <c r="AF150" s="470"/>
      <c r="BG150" s="470"/>
    </row>
    <row r="151" spans="3:59" s="466" customFormat="1" ht="69" customHeight="1" x14ac:dyDescent="0.25">
      <c r="C151" s="464"/>
      <c r="E151" s="513"/>
      <c r="H151" s="501"/>
      <c r="I151" s="412"/>
      <c r="J151" s="258"/>
      <c r="K151" s="258"/>
      <c r="L151" s="258"/>
      <c r="M151" s="409"/>
      <c r="N151" s="464"/>
      <c r="O151" s="464"/>
      <c r="P151" s="416"/>
      <c r="T151" s="146"/>
      <c r="W151" s="414"/>
      <c r="X151" s="147"/>
      <c r="Y151" s="361"/>
      <c r="AA151" s="362"/>
      <c r="AB151" s="365"/>
      <c r="AF151" s="470"/>
      <c r="BG151" s="470"/>
    </row>
    <row r="152" spans="3:59" s="466" customFormat="1" ht="69" customHeight="1" x14ac:dyDescent="0.25">
      <c r="C152" s="464"/>
      <c r="E152" s="513"/>
      <c r="H152" s="501"/>
      <c r="I152" s="258"/>
      <c r="J152" s="258"/>
      <c r="K152" s="258"/>
      <c r="L152" s="258"/>
      <c r="M152" s="409"/>
      <c r="N152" s="464"/>
      <c r="O152" s="464"/>
      <c r="P152" s="416"/>
      <c r="T152" s="146"/>
      <c r="W152" s="414"/>
      <c r="X152" s="147"/>
      <c r="Y152" s="361"/>
      <c r="AA152" s="362"/>
      <c r="AB152" s="365"/>
      <c r="AF152" s="470"/>
      <c r="BG152" s="470"/>
    </row>
    <row r="153" spans="3:59" s="466" customFormat="1" ht="69" customHeight="1" x14ac:dyDescent="0.25">
      <c r="C153" s="464"/>
      <c r="E153" s="513"/>
      <c r="H153" s="501"/>
      <c r="I153" s="415"/>
      <c r="J153" s="415"/>
      <c r="K153" s="415"/>
      <c r="L153" s="415"/>
      <c r="M153" s="416"/>
      <c r="N153" s="464"/>
      <c r="O153" s="464"/>
      <c r="P153" s="416"/>
      <c r="T153" s="146"/>
      <c r="W153" s="414"/>
      <c r="X153" s="147"/>
      <c r="Y153" s="361"/>
      <c r="AA153" s="362"/>
      <c r="AB153" s="365"/>
      <c r="AF153" s="470"/>
      <c r="BG153" s="470"/>
    </row>
    <row r="154" spans="3:59" s="466" customFormat="1" ht="69" customHeight="1" x14ac:dyDescent="0.25">
      <c r="C154" s="464"/>
      <c r="E154" s="513"/>
      <c r="H154" s="501"/>
      <c r="I154" s="416"/>
      <c r="J154" s="416"/>
      <c r="K154" s="416"/>
      <c r="L154" s="416"/>
      <c r="M154" s="416"/>
      <c r="N154" s="464"/>
      <c r="O154" s="464"/>
      <c r="P154" s="416"/>
      <c r="T154" s="146"/>
      <c r="W154" s="417"/>
      <c r="X154" s="147"/>
      <c r="Y154" s="361"/>
      <c r="AA154" s="362"/>
      <c r="AB154" s="365"/>
      <c r="AF154" s="470"/>
      <c r="BG154" s="470"/>
    </row>
    <row r="155" spans="3:59" s="466" customFormat="1" ht="69" customHeight="1" x14ac:dyDescent="0.25">
      <c r="C155" s="464"/>
      <c r="E155" s="508"/>
      <c r="H155" s="258"/>
      <c r="I155" s="385"/>
      <c r="N155" s="464"/>
      <c r="O155" s="464"/>
      <c r="P155" s="464"/>
      <c r="T155" s="146"/>
      <c r="X155" s="147"/>
      <c r="Y155" s="366"/>
      <c r="AA155" s="362"/>
      <c r="AB155" s="365"/>
      <c r="AF155" s="470"/>
      <c r="BG155" s="470"/>
    </row>
    <row r="156" spans="3:59" s="466" customFormat="1" ht="69" customHeight="1" x14ac:dyDescent="0.25">
      <c r="C156" s="464"/>
      <c r="E156" s="508"/>
      <c r="H156" s="258"/>
      <c r="I156" s="385"/>
      <c r="N156" s="464"/>
      <c r="O156" s="464"/>
      <c r="P156" s="464"/>
      <c r="T156" s="146"/>
      <c r="X156" s="147"/>
      <c r="Y156" s="366"/>
      <c r="AA156" s="362"/>
      <c r="AB156" s="365"/>
      <c r="AF156" s="470"/>
      <c r="BG156" s="470"/>
    </row>
    <row r="157" spans="3:59" s="466" customFormat="1" ht="69" customHeight="1" x14ac:dyDescent="0.25">
      <c r="C157" s="464"/>
      <c r="E157" s="508"/>
      <c r="H157" s="258"/>
      <c r="I157" s="385"/>
      <c r="N157" s="464"/>
      <c r="O157" s="464"/>
      <c r="P157" s="464"/>
      <c r="T157" s="146"/>
      <c r="X157" s="147"/>
      <c r="Y157" s="366"/>
      <c r="AA157" s="362"/>
      <c r="AB157" s="365"/>
      <c r="AF157" s="470"/>
      <c r="BG157" s="470"/>
    </row>
    <row r="158" spans="3:59" s="466" customFormat="1" ht="69" customHeight="1" x14ac:dyDescent="0.25">
      <c r="C158" s="464"/>
      <c r="E158" s="508"/>
      <c r="H158" s="258"/>
      <c r="I158" s="385"/>
      <c r="N158" s="464"/>
      <c r="O158" s="464"/>
      <c r="P158" s="464"/>
      <c r="T158" s="146"/>
      <c r="X158" s="147"/>
      <c r="Y158" s="366"/>
      <c r="AA158" s="362"/>
      <c r="AB158" s="365"/>
      <c r="AF158" s="470"/>
      <c r="BG158" s="470"/>
    </row>
    <row r="159" spans="3:59" s="466" customFormat="1" ht="69" customHeight="1" x14ac:dyDescent="0.25">
      <c r="C159" s="464"/>
      <c r="E159" s="508"/>
      <c r="H159" s="258"/>
      <c r="I159" s="385"/>
      <c r="N159" s="464"/>
      <c r="O159" s="464"/>
      <c r="P159" s="464"/>
      <c r="T159" s="146"/>
      <c r="X159" s="147"/>
      <c r="Y159" s="418"/>
      <c r="AA159" s="362"/>
      <c r="AB159" s="365"/>
      <c r="AF159" s="470"/>
      <c r="BG159" s="470"/>
    </row>
    <row r="160" spans="3:59" s="466" customFormat="1" ht="69" customHeight="1" x14ac:dyDescent="0.25">
      <c r="C160" s="464"/>
      <c r="E160" s="508"/>
      <c r="H160" s="258"/>
      <c r="I160" s="385"/>
      <c r="N160" s="464"/>
      <c r="O160" s="464"/>
      <c r="P160" s="464"/>
      <c r="T160" s="146"/>
      <c r="X160" s="147"/>
      <c r="Y160" s="366"/>
      <c r="AA160" s="362"/>
      <c r="AB160" s="365"/>
      <c r="AF160" s="470"/>
      <c r="BG160" s="470"/>
    </row>
    <row r="161" spans="3:59" s="466" customFormat="1" ht="69" customHeight="1" x14ac:dyDescent="0.25">
      <c r="C161" s="464"/>
      <c r="E161" s="508"/>
      <c r="H161" s="258"/>
      <c r="I161" s="385"/>
      <c r="N161" s="464"/>
      <c r="O161" s="464"/>
      <c r="P161" s="464"/>
      <c r="T161" s="146"/>
      <c r="X161" s="147"/>
      <c r="Y161" s="366"/>
      <c r="AA161" s="362"/>
      <c r="AB161" s="365"/>
      <c r="AF161" s="470"/>
      <c r="BG161" s="470"/>
    </row>
    <row r="162" spans="3:59" s="466" customFormat="1" ht="69" customHeight="1" x14ac:dyDescent="0.25">
      <c r="C162" s="464"/>
      <c r="E162" s="508"/>
      <c r="H162" s="258"/>
      <c r="I162" s="385"/>
      <c r="N162" s="464"/>
      <c r="O162" s="464"/>
      <c r="P162" s="464"/>
      <c r="T162" s="146"/>
      <c r="X162" s="147"/>
      <c r="Y162" s="366"/>
      <c r="AA162" s="362"/>
      <c r="AB162" s="365"/>
      <c r="AF162" s="470"/>
      <c r="BG162" s="470"/>
    </row>
    <row r="163" spans="3:59" s="466" customFormat="1" ht="69" customHeight="1" x14ac:dyDescent="0.25">
      <c r="C163" s="464"/>
      <c r="E163" s="508"/>
      <c r="H163" s="258"/>
      <c r="I163" s="366"/>
      <c r="N163" s="464"/>
      <c r="O163" s="464"/>
      <c r="P163" s="464"/>
      <c r="T163" s="146"/>
      <c r="X163" s="147"/>
      <c r="Y163" s="366"/>
      <c r="AA163" s="362"/>
      <c r="AB163" s="365"/>
      <c r="AF163" s="470"/>
      <c r="BG163" s="470"/>
    </row>
    <row r="164" spans="3:59" s="466" customFormat="1" ht="69" customHeight="1" x14ac:dyDescent="0.25">
      <c r="C164" s="464"/>
      <c r="E164" s="508"/>
      <c r="H164" s="258"/>
      <c r="I164" s="366"/>
      <c r="N164" s="464"/>
      <c r="O164" s="464"/>
      <c r="P164" s="464"/>
      <c r="T164" s="146"/>
      <c r="X164" s="147"/>
      <c r="Y164" s="366"/>
      <c r="AA164" s="362"/>
      <c r="AB164" s="365"/>
      <c r="AF164" s="470"/>
      <c r="BG164" s="470"/>
    </row>
    <row r="165" spans="3:59" s="466" customFormat="1" ht="69" customHeight="1" x14ac:dyDescent="0.25">
      <c r="C165" s="464"/>
      <c r="E165" s="508"/>
      <c r="H165" s="258"/>
      <c r="I165" s="385"/>
      <c r="N165" s="464"/>
      <c r="O165" s="464"/>
      <c r="P165" s="464"/>
      <c r="T165" s="146"/>
      <c r="X165" s="147"/>
      <c r="Y165" s="366"/>
      <c r="AA165" s="362"/>
      <c r="AB165" s="365"/>
      <c r="AF165" s="470"/>
      <c r="BG165" s="470"/>
    </row>
    <row r="166" spans="3:59" s="466" customFormat="1" ht="69" customHeight="1" x14ac:dyDescent="0.25">
      <c r="C166" s="464"/>
      <c r="E166" s="508"/>
      <c r="H166" s="258"/>
      <c r="I166" s="385"/>
      <c r="N166" s="464"/>
      <c r="O166" s="464"/>
      <c r="P166" s="464"/>
      <c r="T166" s="146"/>
      <c r="X166" s="147"/>
      <c r="Y166" s="366"/>
      <c r="AA166" s="362"/>
      <c r="AB166" s="365"/>
      <c r="AF166" s="470"/>
      <c r="BG166" s="470"/>
    </row>
    <row r="167" spans="3:59" s="466" customFormat="1" ht="69" customHeight="1" x14ac:dyDescent="0.25">
      <c r="C167" s="464"/>
      <c r="E167" s="508"/>
      <c r="H167" s="258"/>
      <c r="I167" s="385"/>
      <c r="N167" s="464"/>
      <c r="O167" s="464"/>
      <c r="P167" s="464"/>
      <c r="T167" s="146"/>
      <c r="X167" s="147"/>
      <c r="Y167" s="366"/>
      <c r="AA167" s="362"/>
      <c r="AB167" s="365"/>
      <c r="AF167" s="470"/>
      <c r="BG167" s="470"/>
    </row>
    <row r="168" spans="3:59" s="466" customFormat="1" ht="69" customHeight="1" x14ac:dyDescent="0.25">
      <c r="C168" s="464"/>
      <c r="E168" s="508"/>
      <c r="H168" s="258"/>
      <c r="I168" s="366"/>
      <c r="N168" s="464"/>
      <c r="O168" s="464"/>
      <c r="P168" s="464"/>
      <c r="T168" s="146"/>
      <c r="X168" s="147"/>
      <c r="Y168" s="366"/>
      <c r="AA168" s="362"/>
      <c r="AB168" s="365"/>
      <c r="AF168" s="470"/>
      <c r="BG168" s="470"/>
    </row>
    <row r="169" spans="3:59" s="466" customFormat="1" ht="69" customHeight="1" x14ac:dyDescent="0.25">
      <c r="C169" s="464"/>
      <c r="E169" s="508"/>
      <c r="H169" s="258"/>
      <c r="I169" s="366"/>
      <c r="N169" s="464"/>
      <c r="O169" s="464"/>
      <c r="P169" s="464"/>
      <c r="T169" s="146"/>
      <c r="X169" s="147"/>
      <c r="Y169" s="366"/>
      <c r="AA169" s="362"/>
      <c r="AB169" s="365"/>
      <c r="AF169" s="470"/>
      <c r="BG169" s="470"/>
    </row>
    <row r="170" spans="3:59" s="466" customFormat="1" ht="69" customHeight="1" x14ac:dyDescent="0.25">
      <c r="C170" s="464"/>
      <c r="E170" s="508"/>
      <c r="H170" s="258"/>
      <c r="I170" s="366"/>
      <c r="N170" s="464"/>
      <c r="O170" s="464"/>
      <c r="P170" s="464"/>
      <c r="T170" s="146"/>
      <c r="X170" s="147"/>
      <c r="Y170" s="366"/>
      <c r="AA170" s="362"/>
      <c r="AB170" s="365"/>
      <c r="AF170" s="470"/>
      <c r="BG170" s="470"/>
    </row>
    <row r="171" spans="3:59" s="466" customFormat="1" ht="69" customHeight="1" x14ac:dyDescent="0.25">
      <c r="C171" s="464"/>
      <c r="E171" s="508"/>
      <c r="H171" s="258"/>
      <c r="I171" s="366"/>
      <c r="N171" s="464"/>
      <c r="O171" s="464"/>
      <c r="P171" s="464"/>
      <c r="T171" s="146"/>
      <c r="X171" s="147"/>
      <c r="Y171" s="407"/>
      <c r="AA171" s="362"/>
      <c r="AB171" s="365"/>
      <c r="AF171" s="470"/>
      <c r="BG171" s="470"/>
    </row>
    <row r="172" spans="3:59" s="466" customFormat="1" ht="69" customHeight="1" x14ac:dyDescent="0.25">
      <c r="C172" s="464"/>
      <c r="E172" s="508"/>
      <c r="H172" s="258"/>
      <c r="I172" s="366"/>
      <c r="N172" s="464"/>
      <c r="O172" s="464"/>
      <c r="P172" s="464"/>
      <c r="T172" s="146"/>
      <c r="X172" s="147"/>
      <c r="Y172" s="366"/>
      <c r="AA172" s="362"/>
      <c r="AB172" s="365"/>
      <c r="AF172" s="470"/>
      <c r="BG172" s="470"/>
    </row>
    <row r="173" spans="3:59" s="466" customFormat="1" ht="69" customHeight="1" x14ac:dyDescent="0.25">
      <c r="C173" s="464"/>
      <c r="E173" s="508"/>
      <c r="H173" s="258"/>
      <c r="I173" s="366"/>
      <c r="N173" s="464"/>
      <c r="O173" s="464"/>
      <c r="P173" s="464"/>
      <c r="T173" s="146"/>
      <c r="X173" s="147"/>
      <c r="Y173" s="366"/>
      <c r="AA173" s="362"/>
      <c r="AB173" s="365"/>
      <c r="AF173" s="470"/>
      <c r="BG173" s="470"/>
    </row>
    <row r="174" spans="3:59" s="466" customFormat="1" ht="69" customHeight="1" x14ac:dyDescent="0.25">
      <c r="C174" s="464"/>
      <c r="E174" s="508"/>
      <c r="H174" s="258"/>
      <c r="I174" s="366"/>
      <c r="N174" s="464"/>
      <c r="O174" s="464"/>
      <c r="P174" s="464"/>
      <c r="T174" s="146"/>
      <c r="X174" s="147"/>
      <c r="Y174" s="366"/>
      <c r="AA174" s="362"/>
      <c r="AB174" s="365"/>
      <c r="AF174" s="470"/>
      <c r="BG174" s="470"/>
    </row>
    <row r="175" spans="3:59" s="466" customFormat="1" ht="69" customHeight="1" x14ac:dyDescent="0.25">
      <c r="C175" s="464"/>
      <c r="E175" s="508"/>
      <c r="H175" s="258"/>
      <c r="I175" s="385"/>
      <c r="N175" s="464"/>
      <c r="O175" s="464"/>
      <c r="P175" s="464"/>
      <c r="T175" s="146"/>
      <c r="X175" s="147"/>
      <c r="Y175" s="361"/>
      <c r="AA175" s="362"/>
      <c r="AB175" s="365"/>
      <c r="AF175" s="470"/>
      <c r="BG175" s="470"/>
    </row>
    <row r="176" spans="3:59" s="466" customFormat="1" ht="69" customHeight="1" x14ac:dyDescent="0.25">
      <c r="C176" s="464"/>
      <c r="E176" s="508"/>
      <c r="H176" s="258"/>
      <c r="I176" s="419"/>
      <c r="N176" s="464"/>
      <c r="O176" s="464"/>
      <c r="P176" s="464"/>
      <c r="T176" s="146"/>
      <c r="X176" s="147"/>
      <c r="Y176" s="406"/>
      <c r="AA176" s="362"/>
      <c r="AB176" s="365"/>
      <c r="AF176" s="470"/>
      <c r="BG176" s="470"/>
    </row>
    <row r="177" spans="3:59" s="466" customFormat="1" ht="69" customHeight="1" x14ac:dyDescent="0.25">
      <c r="C177" s="464"/>
      <c r="E177" s="508"/>
      <c r="H177" s="258"/>
      <c r="I177" s="419"/>
      <c r="N177" s="464"/>
      <c r="O177" s="464"/>
      <c r="P177" s="464"/>
      <c r="T177" s="146"/>
      <c r="X177" s="147"/>
      <c r="Y177" s="361"/>
      <c r="AA177" s="362"/>
      <c r="AB177" s="365"/>
      <c r="AF177" s="470"/>
      <c r="BG177" s="470"/>
    </row>
    <row r="178" spans="3:59" s="466" customFormat="1" ht="69" customHeight="1" x14ac:dyDescent="0.25">
      <c r="C178" s="464"/>
      <c r="E178" s="508"/>
      <c r="H178" s="258"/>
      <c r="I178" s="419"/>
      <c r="N178" s="464"/>
      <c r="O178" s="464"/>
      <c r="P178" s="464"/>
      <c r="T178" s="146"/>
      <c r="X178" s="147"/>
      <c r="Y178" s="361"/>
      <c r="AA178" s="362"/>
      <c r="AB178" s="365"/>
      <c r="AF178" s="470"/>
      <c r="BG178" s="470"/>
    </row>
    <row r="179" spans="3:59" s="466" customFormat="1" ht="69" customHeight="1" x14ac:dyDescent="0.25">
      <c r="C179" s="464"/>
      <c r="E179" s="508"/>
      <c r="H179" s="258"/>
      <c r="I179" s="385"/>
      <c r="N179" s="464"/>
      <c r="O179" s="464"/>
      <c r="P179" s="464"/>
      <c r="T179" s="146"/>
      <c r="X179" s="147"/>
      <c r="Y179" s="361"/>
      <c r="AA179" s="362"/>
      <c r="AB179" s="365"/>
      <c r="AF179" s="470"/>
      <c r="BG179" s="470"/>
    </row>
    <row r="180" spans="3:59" s="466" customFormat="1" ht="69" customHeight="1" x14ac:dyDescent="0.25">
      <c r="C180" s="464"/>
      <c r="E180" s="508"/>
      <c r="H180" s="258"/>
      <c r="I180" s="385"/>
      <c r="N180" s="464"/>
      <c r="O180" s="464"/>
      <c r="P180" s="464"/>
      <c r="T180" s="146"/>
      <c r="X180" s="147"/>
      <c r="Y180" s="361"/>
      <c r="AA180" s="362"/>
      <c r="AB180" s="365"/>
      <c r="AF180" s="470"/>
      <c r="BG180" s="470"/>
    </row>
    <row r="181" spans="3:59" s="466" customFormat="1" ht="69" customHeight="1" x14ac:dyDescent="0.25">
      <c r="C181" s="464"/>
      <c r="E181" s="508"/>
      <c r="H181" s="258"/>
      <c r="I181" s="385"/>
      <c r="N181" s="464"/>
      <c r="O181" s="464"/>
      <c r="P181" s="464"/>
      <c r="T181" s="146"/>
      <c r="X181" s="147"/>
      <c r="Y181" s="361"/>
      <c r="AA181" s="362"/>
      <c r="AB181" s="365"/>
      <c r="AF181" s="470"/>
      <c r="BG181" s="470"/>
    </row>
    <row r="182" spans="3:59" s="466" customFormat="1" ht="69" customHeight="1" x14ac:dyDescent="0.25">
      <c r="C182" s="464"/>
      <c r="E182" s="508"/>
      <c r="H182" s="258"/>
      <c r="I182" s="376"/>
      <c r="N182" s="464"/>
      <c r="O182" s="464"/>
      <c r="P182" s="464"/>
      <c r="T182" s="146"/>
      <c r="X182" s="147"/>
      <c r="Y182" s="361"/>
      <c r="AA182" s="362"/>
      <c r="AB182" s="365"/>
      <c r="AF182" s="470"/>
      <c r="BG182" s="470"/>
    </row>
    <row r="183" spans="3:59" s="466" customFormat="1" ht="69" customHeight="1" x14ac:dyDescent="0.25">
      <c r="C183" s="464"/>
      <c r="E183" s="508"/>
      <c r="H183" s="258"/>
      <c r="I183" s="385"/>
      <c r="N183" s="464"/>
      <c r="O183" s="464"/>
      <c r="P183" s="464"/>
      <c r="T183" s="146"/>
      <c r="X183" s="147"/>
      <c r="Y183" s="361"/>
      <c r="AA183" s="362"/>
      <c r="AB183" s="365"/>
      <c r="AF183" s="470"/>
      <c r="BG183" s="470"/>
    </row>
    <row r="184" spans="3:59" s="466" customFormat="1" ht="69" customHeight="1" x14ac:dyDescent="0.25">
      <c r="C184" s="464"/>
      <c r="E184" s="508"/>
      <c r="H184" s="258"/>
      <c r="I184" s="385"/>
      <c r="N184" s="464"/>
      <c r="O184" s="464"/>
      <c r="P184" s="464"/>
      <c r="T184" s="146"/>
      <c r="X184" s="147"/>
      <c r="Y184" s="361"/>
      <c r="AA184" s="362"/>
      <c r="AB184" s="365"/>
      <c r="AF184" s="470"/>
      <c r="BG184" s="470"/>
    </row>
    <row r="185" spans="3:59" s="466" customFormat="1" ht="69" customHeight="1" x14ac:dyDescent="0.25">
      <c r="C185" s="464"/>
      <c r="E185" s="508"/>
      <c r="H185" s="258"/>
      <c r="I185" s="385"/>
      <c r="N185" s="464"/>
      <c r="O185" s="464"/>
      <c r="P185" s="464"/>
      <c r="T185" s="146"/>
      <c r="X185" s="147"/>
      <c r="Y185" s="361"/>
      <c r="AA185" s="362"/>
      <c r="AB185" s="365"/>
      <c r="AF185" s="470"/>
      <c r="BG185" s="470"/>
    </row>
    <row r="186" spans="3:59" s="466" customFormat="1" ht="69" customHeight="1" x14ac:dyDescent="0.25">
      <c r="C186" s="464"/>
      <c r="E186" s="508"/>
      <c r="H186" s="258"/>
      <c r="I186" s="376"/>
      <c r="N186" s="464"/>
      <c r="O186" s="464"/>
      <c r="P186" s="464"/>
      <c r="T186" s="146"/>
      <c r="X186" s="147"/>
      <c r="Y186" s="379"/>
      <c r="AA186" s="362"/>
      <c r="AB186" s="365"/>
      <c r="AF186" s="470"/>
      <c r="BG186" s="470"/>
    </row>
    <row r="187" spans="3:59" s="466" customFormat="1" ht="69" customHeight="1" x14ac:dyDescent="0.25">
      <c r="C187" s="464"/>
      <c r="E187" s="508"/>
      <c r="H187" s="258"/>
      <c r="I187" s="385"/>
      <c r="N187" s="464"/>
      <c r="O187" s="464"/>
      <c r="P187" s="464"/>
      <c r="T187" s="146"/>
      <c r="X187" s="147"/>
      <c r="Y187" s="406"/>
      <c r="AA187" s="362"/>
      <c r="AB187" s="365"/>
      <c r="AF187" s="470"/>
      <c r="BG187" s="470"/>
    </row>
    <row r="188" spans="3:59" s="466" customFormat="1" ht="69" customHeight="1" x14ac:dyDescent="0.25">
      <c r="C188" s="464"/>
      <c r="E188" s="508"/>
      <c r="H188" s="258"/>
      <c r="I188" s="385"/>
      <c r="N188" s="464"/>
      <c r="O188" s="464"/>
      <c r="P188" s="464"/>
      <c r="T188" s="146"/>
      <c r="X188" s="147"/>
      <c r="Y188" s="379"/>
      <c r="AA188" s="362"/>
      <c r="AB188" s="365"/>
      <c r="AF188" s="470"/>
      <c r="BG188" s="470"/>
    </row>
    <row r="189" spans="3:59" s="466" customFormat="1" ht="69" customHeight="1" x14ac:dyDescent="0.25">
      <c r="C189" s="464"/>
      <c r="E189" s="508"/>
      <c r="H189" s="258"/>
      <c r="I189" s="385"/>
      <c r="N189" s="464"/>
      <c r="O189" s="464"/>
      <c r="P189" s="464"/>
      <c r="T189" s="146"/>
      <c r="X189" s="147"/>
      <c r="Y189" s="361"/>
      <c r="AA189" s="362"/>
      <c r="AB189" s="365"/>
      <c r="AF189" s="470"/>
      <c r="BG189" s="470"/>
    </row>
    <row r="190" spans="3:59" s="466" customFormat="1" ht="69" customHeight="1" x14ac:dyDescent="0.25">
      <c r="C190" s="464"/>
      <c r="E190" s="508"/>
      <c r="H190" s="258"/>
      <c r="I190" s="385"/>
      <c r="N190" s="464"/>
      <c r="O190" s="464"/>
      <c r="P190" s="464"/>
      <c r="T190" s="146"/>
      <c r="X190" s="147"/>
      <c r="Y190" s="361"/>
      <c r="AA190" s="362"/>
      <c r="AB190" s="365"/>
      <c r="AF190" s="470"/>
      <c r="BG190" s="470"/>
    </row>
    <row r="191" spans="3:59" s="466" customFormat="1" ht="69" customHeight="1" x14ac:dyDescent="0.25">
      <c r="C191" s="464"/>
      <c r="E191" s="508"/>
      <c r="H191" s="507"/>
      <c r="I191" s="385"/>
      <c r="N191" s="464"/>
      <c r="O191" s="464"/>
      <c r="P191" s="464"/>
      <c r="T191" s="146"/>
      <c r="X191" s="147"/>
      <c r="Y191" s="361"/>
      <c r="AA191" s="362"/>
      <c r="AB191" s="365"/>
      <c r="AF191" s="470"/>
      <c r="BG191" s="470"/>
    </row>
  </sheetData>
  <autoFilter ref="A3:CX191" xr:uid="{00000000-0009-0000-0000-000005000000}"/>
  <mergeCells count="70">
    <mergeCell ref="X1:AF1"/>
    <mergeCell ref="AY1:BF1"/>
    <mergeCell ref="Q2:Q3"/>
    <mergeCell ref="BG1:BK1"/>
    <mergeCell ref="A2:A3"/>
    <mergeCell ref="B2:B3"/>
    <mergeCell ref="C2:C3"/>
    <mergeCell ref="D2:D3"/>
    <mergeCell ref="E2:E3"/>
    <mergeCell ref="F2:F3"/>
    <mergeCell ref="G2:G3"/>
    <mergeCell ref="H2:H3"/>
    <mergeCell ref="I2:I3"/>
    <mergeCell ref="A1:I1"/>
    <mergeCell ref="J1:W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C2:BC3"/>
    <mergeCell ref="BD2:BD3"/>
    <mergeCell ref="AR2:AR3"/>
    <mergeCell ref="AS2:AS3"/>
    <mergeCell ref="AT2:AT3"/>
    <mergeCell ref="AU2:AU3"/>
    <mergeCell ref="AV2:AV3"/>
    <mergeCell ref="AW2:AW3"/>
    <mergeCell ref="BK2:BK4"/>
    <mergeCell ref="G116:G118"/>
    <mergeCell ref="G119:G123"/>
    <mergeCell ref="G148:G150"/>
    <mergeCell ref="E5:E14"/>
    <mergeCell ref="E15:E18"/>
    <mergeCell ref="BE2:BE3"/>
    <mergeCell ref="BF2:BF3"/>
    <mergeCell ref="BG2:BG3"/>
    <mergeCell ref="BH2:BH3"/>
    <mergeCell ref="BI2:BI3"/>
    <mergeCell ref="BJ2:BJ3"/>
    <mergeCell ref="AY2:AY3"/>
    <mergeCell ref="AZ2:AZ3"/>
    <mergeCell ref="BA2:BA3"/>
    <mergeCell ref="BB2:BB3"/>
  </mergeCells>
  <conditionalFormatting sqref="AC29:AC191">
    <cfRule type="containsText" dxfId="320" priority="68" stopIfTrue="1" operator="containsText" text="EN TERMINO">
      <formula>NOT(ISERROR(SEARCH("EN TERMINO",AC29)))</formula>
    </cfRule>
    <cfRule type="containsText" priority="69" operator="containsText" text="AMARILLO">
      <formula>NOT(ISERROR(SEARCH("AMARILLO",AC29)))</formula>
    </cfRule>
    <cfRule type="containsText" dxfId="319" priority="70" stopIfTrue="1" operator="containsText" text="ALERTA">
      <formula>NOT(ISERROR(SEARCH("ALERTA",AC29)))</formula>
    </cfRule>
    <cfRule type="containsText" dxfId="318" priority="71" stopIfTrue="1" operator="containsText" text="OK">
      <formula>NOT(ISERROR(SEARCH("OK",AC29)))</formula>
    </cfRule>
  </conditionalFormatting>
  <conditionalFormatting sqref="AF60:AF191 AF56:AF58 BG29:BG191 AF59:BF59">
    <cfRule type="containsText" dxfId="317" priority="65" operator="containsText" text="Cumplida">
      <formula>NOT(ISERROR(SEARCH("Cumplida",AF29)))</formula>
    </cfRule>
    <cfRule type="containsText" dxfId="316" priority="66" operator="containsText" text="Pendiente">
      <formula>NOT(ISERROR(SEARCH("Pendiente",AF29)))</formula>
    </cfRule>
    <cfRule type="containsText" dxfId="315" priority="67" operator="containsText" text="Cumplida">
      <formula>NOT(ISERROR(SEARCH("Cumplida",AF29)))</formula>
    </cfRule>
  </conditionalFormatting>
  <conditionalFormatting sqref="AF60:AF191 AF30:AF47 AF49:AF58 BG29:BG191 AF59:BF59">
    <cfRule type="containsText" dxfId="314" priority="64" stopIfTrue="1" operator="containsText" text="CUMPLIDA">
      <formula>NOT(ISERROR(SEARCH("CUMPLIDA",AF29)))</formula>
    </cfRule>
  </conditionalFormatting>
  <conditionalFormatting sqref="AF60:AF191 AF30:AF47 AF49:AF58 BG29:BG191 AF59:BF59">
    <cfRule type="containsText" dxfId="313" priority="63" stopIfTrue="1" operator="containsText" text="INCUMPLIDA">
      <formula>NOT(ISERROR(SEARCH("INCUMPLIDA",AF29)))</formula>
    </cfRule>
  </conditionalFormatting>
  <conditionalFormatting sqref="AF48 AF29:AF30 AF33:AF36 AF42 AF50">
    <cfRule type="containsText" dxfId="312" priority="62" operator="containsText" text="PENDIENTE">
      <formula>NOT(ISERROR(SEARCH("PENDIENTE",AF29)))</formula>
    </cfRule>
  </conditionalFormatting>
  <conditionalFormatting sqref="AC19:AC28">
    <cfRule type="containsText" dxfId="311" priority="58" stopIfTrue="1" operator="containsText" text="EN TERMINO">
      <formula>NOT(ISERROR(SEARCH("EN TERMINO",AC19)))</formula>
    </cfRule>
    <cfRule type="containsText" priority="59" operator="containsText" text="AMARILLO">
      <formula>NOT(ISERROR(SEARCH("AMARILLO",AC19)))</formula>
    </cfRule>
    <cfRule type="containsText" dxfId="310" priority="60" stopIfTrue="1" operator="containsText" text="ALERTA">
      <formula>NOT(ISERROR(SEARCH("ALERTA",AC19)))</formula>
    </cfRule>
    <cfRule type="containsText" dxfId="309" priority="61" stopIfTrue="1" operator="containsText" text="OK">
      <formula>NOT(ISERROR(SEARCH("OK",AC19)))</formula>
    </cfRule>
  </conditionalFormatting>
  <conditionalFormatting sqref="BG19:BG28">
    <cfRule type="containsText" dxfId="308" priority="55" operator="containsText" text="Cumplida">
      <formula>NOT(ISERROR(SEARCH("Cumplida",BG19)))</formula>
    </cfRule>
    <cfRule type="containsText" dxfId="307" priority="56" operator="containsText" text="Pendiente">
      <formula>NOT(ISERROR(SEARCH("Pendiente",BG19)))</formula>
    </cfRule>
    <cfRule type="containsText" dxfId="306" priority="57" operator="containsText" text="Cumplida">
      <formula>NOT(ISERROR(SEARCH("Cumplida",BG19)))</formula>
    </cfRule>
  </conditionalFormatting>
  <conditionalFormatting sqref="AF19:AF28 BG19:BG28">
    <cfRule type="containsText" dxfId="305" priority="54" stopIfTrue="1" operator="containsText" text="CUMPLIDA">
      <formula>NOT(ISERROR(SEARCH("CUMPLIDA",AF19)))</formula>
    </cfRule>
  </conditionalFormatting>
  <conditionalFormatting sqref="AF19:AF28 BG19:BG28">
    <cfRule type="containsText" dxfId="304" priority="53" stopIfTrue="1" operator="containsText" text="INCUMPLIDA">
      <formula>NOT(ISERROR(SEARCH("INCUMPLIDA",AF19)))</formula>
    </cfRule>
  </conditionalFormatting>
  <conditionalFormatting sqref="AF19 AF25">
    <cfRule type="containsText" dxfId="303" priority="52" operator="containsText" text="PENDIENTE">
      <formula>NOT(ISERROR(SEARCH("PENDIENTE",AF19)))</formula>
    </cfRule>
  </conditionalFormatting>
  <conditionalFormatting sqref="AC5:AC18">
    <cfRule type="containsText" dxfId="302" priority="28" stopIfTrue="1" operator="containsText" text="EN TERMINO">
      <formula>NOT(ISERROR(SEARCH("EN TERMINO",AC5)))</formula>
    </cfRule>
    <cfRule type="containsText" priority="29" operator="containsText" text="AMARILLO">
      <formula>NOT(ISERROR(SEARCH("AMARILLO",AC5)))</formula>
    </cfRule>
    <cfRule type="containsText" dxfId="301" priority="30" stopIfTrue="1" operator="containsText" text="ALERTA">
      <formula>NOT(ISERROR(SEARCH("ALERTA",AC5)))</formula>
    </cfRule>
    <cfRule type="containsText" dxfId="300" priority="31" stopIfTrue="1" operator="containsText" text="OK">
      <formula>NOT(ISERROR(SEARCH("OK",AC5)))</formula>
    </cfRule>
  </conditionalFormatting>
  <conditionalFormatting sqref="BG5:BG18 AF7:AF18 AG10:BF10">
    <cfRule type="containsText" dxfId="299" priority="25" operator="containsText" text="Cumplida">
      <formula>NOT(ISERROR(SEARCH("Cumplida",AF5)))</formula>
    </cfRule>
    <cfRule type="containsText" dxfId="298" priority="26" operator="containsText" text="Pendiente">
      <formula>NOT(ISERROR(SEARCH("Pendiente",AF5)))</formula>
    </cfRule>
    <cfRule type="containsText" dxfId="297" priority="27" operator="containsText" text="Cumplida">
      <formula>NOT(ISERROR(SEARCH("Cumplida",AF5)))</formula>
    </cfRule>
  </conditionalFormatting>
  <conditionalFormatting sqref="BG5:BG18 AF5:AF18 AG10:BF10">
    <cfRule type="containsText" dxfId="296" priority="24" stopIfTrue="1" operator="containsText" text="CUMPLIDA">
      <formula>NOT(ISERROR(SEARCH("CUMPLIDA",AF5)))</formula>
    </cfRule>
  </conditionalFormatting>
  <conditionalFormatting sqref="BG5:BG18 AF5:AF18 AG10:BF10">
    <cfRule type="containsText" dxfId="295" priority="23" stopIfTrue="1" operator="containsText" text="INCUMPLIDA">
      <formula>NOT(ISERROR(SEARCH("INCUMPLIDA",AF5)))</formula>
    </cfRule>
  </conditionalFormatting>
  <conditionalFormatting sqref="AC5:AC18">
    <cfRule type="containsText" dxfId="294" priority="19" stopIfTrue="1" operator="containsText" text="EN TERMINO">
      <formula>NOT(ISERROR(SEARCH("EN TERMINO",AC5)))</formula>
    </cfRule>
    <cfRule type="containsText" priority="20" operator="containsText" text="AMARILLO">
      <formula>NOT(ISERROR(SEARCH("AMARILLO",AC5)))</formula>
    </cfRule>
    <cfRule type="containsText" dxfId="293" priority="21" stopIfTrue="1" operator="containsText" text="ALERTA">
      <formula>NOT(ISERROR(SEARCH("ALERTA",AC5)))</formula>
    </cfRule>
    <cfRule type="containsText" dxfId="292" priority="22" stopIfTrue="1" operator="containsText" text="OK">
      <formula>NOT(ISERROR(SEARCH("OK",AC5)))</formula>
    </cfRule>
  </conditionalFormatting>
  <conditionalFormatting sqref="BG5:BG18 AF7:AF18 AG10:BF10">
    <cfRule type="containsText" dxfId="291" priority="16" operator="containsText" text="Cumplida">
      <formula>NOT(ISERROR(SEARCH("Cumplida",AF5)))</formula>
    </cfRule>
    <cfRule type="containsText" dxfId="290" priority="17" operator="containsText" text="Pendiente">
      <formula>NOT(ISERROR(SEARCH("Pendiente",AF5)))</formula>
    </cfRule>
    <cfRule type="containsText" dxfId="289" priority="18" operator="containsText" text="Cumplida">
      <formula>NOT(ISERROR(SEARCH("Cumplida",AF5)))</formula>
    </cfRule>
  </conditionalFormatting>
  <conditionalFormatting sqref="BG5:BG18 AF5:AF18 AG10:BF10">
    <cfRule type="containsText" dxfId="288" priority="15" stopIfTrue="1" operator="containsText" text="CUMPLIDA">
      <formula>NOT(ISERROR(SEARCH("CUMPLIDA",AF5)))</formula>
    </cfRule>
  </conditionalFormatting>
  <conditionalFormatting sqref="BG5:BG18 AF5:AF18 AG10:BF10">
    <cfRule type="containsText" dxfId="287" priority="14" stopIfTrue="1" operator="containsText" text="INCUMPLIDA">
      <formula>NOT(ISERROR(SEARCH("INCUMPLIDA",AF5)))</formula>
    </cfRule>
  </conditionalFormatting>
  <conditionalFormatting sqref="AF5:AF18">
    <cfRule type="containsText" dxfId="286" priority="13" operator="containsText" text="PENDIENTE">
      <formula>NOT(ISERROR(SEARCH("PENDIENTE",AF5)))</formula>
    </cfRule>
  </conditionalFormatting>
  <conditionalFormatting sqref="AF5:AF18">
    <cfRule type="containsText" dxfId="285" priority="12" stopIfTrue="1" operator="containsText" text="PENDIENTE">
      <formula>NOT(ISERROR(SEARCH("PENDIENTE",AF5)))</formula>
    </cfRule>
  </conditionalFormatting>
  <conditionalFormatting sqref="BI5:BI18">
    <cfRule type="containsText" dxfId="284" priority="4" operator="containsText" text="cerrada">
      <formula>NOT(ISERROR(SEARCH("cerrada",BI5)))</formula>
    </cfRule>
    <cfRule type="containsText" dxfId="283" priority="5" operator="containsText" text="cerrado">
      <formula>NOT(ISERROR(SEARCH("cerrado",BI5)))</formula>
    </cfRule>
    <cfRule type="containsText" dxfId="282" priority="6" operator="containsText" text="Abierto">
      <formula>NOT(ISERROR(SEARCH("Abierto",BI5)))</formula>
    </cfRule>
  </conditionalFormatting>
  <conditionalFormatting sqref="BI5:BI18">
    <cfRule type="containsText" dxfId="281" priority="1" operator="containsText" text="cerrada">
      <formula>NOT(ISERROR(SEARCH("cerrada",BI5)))</formula>
    </cfRule>
    <cfRule type="containsText" dxfId="280" priority="2" operator="containsText" text="cerrado">
      <formula>NOT(ISERROR(SEARCH("cerrado",BI5)))</formula>
    </cfRule>
    <cfRule type="containsText" dxfId="279" priority="3" operator="containsText" text="Abierto">
      <formula>NOT(ISERROR(SEARCH("Abierto",BI5)))</formula>
    </cfRule>
  </conditionalFormatting>
  <dataValidations count="12">
    <dataValidation type="list" allowBlank="1" showInputMessage="1" showErrorMessage="1" sqref="H49:H53 H147:H154 P95:P96 H108:H126 P100:P112 P88 P53:P72 P127:P146 P155:P191 P75:P84 H68:H75 H80:H99 P5:P51" xr:uid="{00000000-0002-0000-05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9:AD36 AD25 AD19 W7:W13" xr:uid="{00000000-0002-0000-0500-000001000000}">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16:I25 I5:I14" xr:uid="{00000000-0002-0000-0500-000002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19 K25 S19 S12:S14 S5:S10 L12 L10 K12:K14 K5:K10" xr:uid="{00000000-0002-0000-0500-000003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xr:uid="{00000000-0002-0000-0500-000004000000}">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8:J25 J5:J6 S11 K11" xr:uid="{00000000-0002-0000-0500-000005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K20:K24 S20:S24 L14 L7 L10" xr:uid="{00000000-0002-0000-0500-000006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19:M25 M5 M7:M14" xr:uid="{00000000-0002-0000-0500-000007000000}">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9:W42 W19:W25 W5" xr:uid="{00000000-0002-0000-0500-000008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9:V42 V19:V25 W14 V6:W6 V5 V7:V14" xr:uid="{00000000-0002-0000-0500-000009000000}">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19:L25 L5:L6 L8:L9 L11 L13" xr:uid="{00000000-0002-0000-0500-00000A000000}">
      <formula1>0</formula1>
      <formula2>390</formula2>
    </dataValidation>
    <dataValidation type="list" allowBlank="1" showInputMessage="1" showErrorMessage="1" sqref="N5:N191" xr:uid="{00000000-0002-0000-0500-00000B000000}">
      <formula1>"Correctiva, Preventiva, Acción de mejora"</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K191"/>
  <sheetViews>
    <sheetView zoomScale="64" zoomScaleNormal="64" workbookViewId="0">
      <pane xSplit="11" ySplit="4" topLeftCell="W5" activePane="bottomRight" state="frozen"/>
      <selection pane="topRight" activeCell="L1" sqref="L1"/>
      <selection pane="bottomLeft" activeCell="A5" sqref="A5"/>
      <selection pane="bottomRight" activeCell="BJ6" sqref="BJ6"/>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58" width="11.42578125" style="1" hidden="1" customWidth="1" outlineLevel="1"/>
    <col min="59" max="59" width="0" style="1" hidden="1" customWidth="1" outlineLevel="1"/>
    <col min="60" max="60" width="11.42578125" style="1" collapsed="1"/>
    <col min="61" max="16384" width="11.42578125" style="1"/>
  </cols>
  <sheetData>
    <row r="1" spans="1:63" ht="15" customHeight="1" x14ac:dyDescent="0.25">
      <c r="A1" s="587" t="s">
        <v>0</v>
      </c>
      <c r="B1" s="587"/>
      <c r="C1" s="587"/>
      <c r="D1" s="587"/>
      <c r="E1" s="587"/>
      <c r="F1" s="587"/>
      <c r="G1" s="587"/>
      <c r="H1" s="587"/>
      <c r="I1" s="587"/>
      <c r="J1" s="584" t="s">
        <v>1</v>
      </c>
      <c r="K1" s="584"/>
      <c r="L1" s="584"/>
      <c r="M1" s="584"/>
      <c r="N1" s="584"/>
      <c r="O1" s="584"/>
      <c r="P1" s="584"/>
      <c r="Q1" s="584"/>
      <c r="R1" s="584"/>
      <c r="S1" s="584"/>
      <c r="T1" s="584"/>
      <c r="U1" s="584"/>
      <c r="V1" s="584"/>
      <c r="W1" s="584"/>
      <c r="X1" s="585" t="s">
        <v>876</v>
      </c>
      <c r="Y1" s="585"/>
      <c r="Z1" s="585"/>
      <c r="AA1" s="585"/>
      <c r="AB1" s="585"/>
      <c r="AC1" s="585"/>
      <c r="AD1" s="585"/>
      <c r="AE1" s="585"/>
      <c r="AF1" s="585"/>
      <c r="AG1" s="590" t="s">
        <v>716</v>
      </c>
      <c r="AH1" s="590"/>
      <c r="AI1" s="590"/>
      <c r="AJ1" s="590"/>
      <c r="AK1" s="590"/>
      <c r="AL1" s="590"/>
      <c r="AM1" s="590"/>
      <c r="AN1" s="590"/>
      <c r="AO1" s="456"/>
      <c r="AP1" s="594" t="s">
        <v>717</v>
      </c>
      <c r="AQ1" s="594"/>
      <c r="AR1" s="594"/>
      <c r="AS1" s="594"/>
      <c r="AT1" s="594"/>
      <c r="AU1" s="594"/>
      <c r="AV1" s="594"/>
      <c r="AW1" s="594"/>
      <c r="AX1" s="461"/>
      <c r="AY1" s="608" t="s">
        <v>718</v>
      </c>
      <c r="AZ1" s="608"/>
      <c r="BA1" s="608"/>
      <c r="BB1" s="608"/>
      <c r="BC1" s="608"/>
      <c r="BD1" s="608"/>
      <c r="BE1" s="608"/>
      <c r="BF1" s="608"/>
      <c r="BG1" s="641" t="s">
        <v>2</v>
      </c>
      <c r="BH1" s="641"/>
      <c r="BI1" s="641"/>
      <c r="BJ1" s="641"/>
      <c r="BK1" s="641"/>
    </row>
    <row r="2" spans="1:63" ht="15" customHeight="1" x14ac:dyDescent="0.25">
      <c r="A2" s="586" t="s">
        <v>3</v>
      </c>
      <c r="B2" s="586" t="s">
        <v>4</v>
      </c>
      <c r="C2" s="586" t="s">
        <v>5</v>
      </c>
      <c r="D2" s="586" t="s">
        <v>6</v>
      </c>
      <c r="E2" s="586" t="s">
        <v>7</v>
      </c>
      <c r="F2" s="586" t="s">
        <v>8</v>
      </c>
      <c r="G2" s="586" t="s">
        <v>9</v>
      </c>
      <c r="H2" s="586" t="s">
        <v>10</v>
      </c>
      <c r="I2" s="586" t="s">
        <v>11</v>
      </c>
      <c r="J2" s="589" t="s">
        <v>12</v>
      </c>
      <c r="K2" s="584" t="s">
        <v>13</v>
      </c>
      <c r="L2" s="584"/>
      <c r="M2" s="584"/>
      <c r="N2" s="589" t="s">
        <v>14</v>
      </c>
      <c r="O2" s="589" t="s">
        <v>15</v>
      </c>
      <c r="P2" s="589" t="s">
        <v>16</v>
      </c>
      <c r="Q2" s="589" t="s">
        <v>17</v>
      </c>
      <c r="R2" s="589" t="s">
        <v>18</v>
      </c>
      <c r="S2" s="589" t="s">
        <v>19</v>
      </c>
      <c r="T2" s="589" t="s">
        <v>20</v>
      </c>
      <c r="U2" s="589" t="s">
        <v>21</v>
      </c>
      <c r="V2" s="589" t="s">
        <v>22</v>
      </c>
      <c r="W2" s="589" t="s">
        <v>23</v>
      </c>
      <c r="X2" s="588" t="s">
        <v>77</v>
      </c>
      <c r="Y2" s="588" t="s">
        <v>24</v>
      </c>
      <c r="Z2" s="588" t="s">
        <v>25</v>
      </c>
      <c r="AA2" s="588" t="s">
        <v>26</v>
      </c>
      <c r="AB2" s="588" t="s">
        <v>73</v>
      </c>
      <c r="AC2" s="588" t="s">
        <v>27</v>
      </c>
      <c r="AD2" s="588" t="s">
        <v>28</v>
      </c>
      <c r="AE2" s="588" t="s">
        <v>29</v>
      </c>
      <c r="AF2" s="457"/>
      <c r="AG2" s="591" t="s">
        <v>30</v>
      </c>
      <c r="AH2" s="591" t="s">
        <v>31</v>
      </c>
      <c r="AI2" s="591" t="s">
        <v>32</v>
      </c>
      <c r="AJ2" s="591" t="s">
        <v>33</v>
      </c>
      <c r="AK2" s="591" t="s">
        <v>74</v>
      </c>
      <c r="AL2" s="591" t="s">
        <v>34</v>
      </c>
      <c r="AM2" s="591" t="s">
        <v>35</v>
      </c>
      <c r="AN2" s="591" t="s">
        <v>36</v>
      </c>
      <c r="AO2" s="458"/>
      <c r="AP2" s="595" t="s">
        <v>37</v>
      </c>
      <c r="AQ2" s="595" t="s">
        <v>38</v>
      </c>
      <c r="AR2" s="595" t="s">
        <v>39</v>
      </c>
      <c r="AS2" s="595" t="s">
        <v>40</v>
      </c>
      <c r="AT2" s="595" t="s">
        <v>75</v>
      </c>
      <c r="AU2" s="595" t="s">
        <v>41</v>
      </c>
      <c r="AV2" s="595" t="s">
        <v>42</v>
      </c>
      <c r="AW2" s="595" t="s">
        <v>43</v>
      </c>
      <c r="AX2" s="462"/>
      <c r="AY2" s="586" t="s">
        <v>37</v>
      </c>
      <c r="AZ2" s="586" t="s">
        <v>38</v>
      </c>
      <c r="BA2" s="586" t="s">
        <v>39</v>
      </c>
      <c r="BB2" s="586" t="s">
        <v>40</v>
      </c>
      <c r="BC2" s="586" t="s">
        <v>76</v>
      </c>
      <c r="BD2" s="586" t="s">
        <v>41</v>
      </c>
      <c r="BE2" s="586" t="s">
        <v>42</v>
      </c>
      <c r="BF2" s="586" t="s">
        <v>43</v>
      </c>
      <c r="BG2" s="593" t="s">
        <v>44</v>
      </c>
      <c r="BH2" s="593" t="s">
        <v>877</v>
      </c>
      <c r="BI2" s="593" t="s">
        <v>46</v>
      </c>
      <c r="BJ2" s="593" t="s">
        <v>47</v>
      </c>
      <c r="BK2" s="592" t="s">
        <v>48</v>
      </c>
    </row>
    <row r="3" spans="1:63" ht="66" customHeight="1" x14ac:dyDescent="0.25">
      <c r="A3" s="586"/>
      <c r="B3" s="586"/>
      <c r="C3" s="586"/>
      <c r="D3" s="586"/>
      <c r="E3" s="586"/>
      <c r="F3" s="586"/>
      <c r="G3" s="586"/>
      <c r="H3" s="586"/>
      <c r="I3" s="586"/>
      <c r="J3" s="589"/>
      <c r="K3" s="454" t="s">
        <v>49</v>
      </c>
      <c r="L3" s="454" t="s">
        <v>70</v>
      </c>
      <c r="M3" s="454" t="s">
        <v>71</v>
      </c>
      <c r="N3" s="589"/>
      <c r="O3" s="589"/>
      <c r="P3" s="589"/>
      <c r="Q3" s="589"/>
      <c r="R3" s="589"/>
      <c r="S3" s="589"/>
      <c r="T3" s="589"/>
      <c r="U3" s="589"/>
      <c r="V3" s="589"/>
      <c r="W3" s="589"/>
      <c r="X3" s="588"/>
      <c r="Y3" s="588"/>
      <c r="Z3" s="588"/>
      <c r="AA3" s="588"/>
      <c r="AB3" s="588"/>
      <c r="AC3" s="588"/>
      <c r="AD3" s="588"/>
      <c r="AE3" s="588"/>
      <c r="AF3" s="457" t="s">
        <v>44</v>
      </c>
      <c r="AG3" s="591"/>
      <c r="AH3" s="591"/>
      <c r="AI3" s="591"/>
      <c r="AJ3" s="591"/>
      <c r="AK3" s="591"/>
      <c r="AL3" s="591"/>
      <c r="AM3" s="591"/>
      <c r="AN3" s="591"/>
      <c r="AO3" s="458" t="s">
        <v>44</v>
      </c>
      <c r="AP3" s="595"/>
      <c r="AQ3" s="595"/>
      <c r="AR3" s="595"/>
      <c r="AS3" s="595"/>
      <c r="AT3" s="595"/>
      <c r="AU3" s="595"/>
      <c r="AV3" s="595"/>
      <c r="AW3" s="595"/>
      <c r="AX3" s="462" t="s">
        <v>44</v>
      </c>
      <c r="AY3" s="586"/>
      <c r="AZ3" s="586"/>
      <c r="BA3" s="586"/>
      <c r="BB3" s="586"/>
      <c r="BC3" s="586"/>
      <c r="BD3" s="586"/>
      <c r="BE3" s="586"/>
      <c r="BF3" s="586"/>
      <c r="BG3" s="593"/>
      <c r="BH3" s="593"/>
      <c r="BI3" s="593"/>
      <c r="BJ3" s="593"/>
      <c r="BK3" s="592"/>
    </row>
    <row r="4" spans="1:63" ht="117" customHeight="1" x14ac:dyDescent="0.25">
      <c r="A4" s="463" t="s">
        <v>50</v>
      </c>
      <c r="B4" s="463" t="s">
        <v>51</v>
      </c>
      <c r="C4" s="463" t="s">
        <v>52</v>
      </c>
      <c r="D4" s="463" t="s">
        <v>53</v>
      </c>
      <c r="E4" s="463" t="s">
        <v>54</v>
      </c>
      <c r="F4" s="463" t="s">
        <v>51</v>
      </c>
      <c r="G4" s="463" t="s">
        <v>55</v>
      </c>
      <c r="H4" s="463" t="s">
        <v>52</v>
      </c>
      <c r="I4" s="46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460" t="s">
        <v>51</v>
      </c>
      <c r="AQ4" s="460" t="s">
        <v>64</v>
      </c>
      <c r="AR4" s="460" t="s">
        <v>65</v>
      </c>
      <c r="AS4" s="460" t="s">
        <v>66</v>
      </c>
      <c r="AT4" s="460" t="s">
        <v>66</v>
      </c>
      <c r="AU4" s="460" t="s">
        <v>60</v>
      </c>
      <c r="AV4" s="460" t="s">
        <v>67</v>
      </c>
      <c r="AW4" s="460" t="s">
        <v>52</v>
      </c>
      <c r="AX4" s="460"/>
      <c r="AY4" s="463" t="s">
        <v>51</v>
      </c>
      <c r="AZ4" s="463" t="s">
        <v>64</v>
      </c>
      <c r="BA4" s="463" t="s">
        <v>65</v>
      </c>
      <c r="BB4" s="463" t="s">
        <v>66</v>
      </c>
      <c r="BC4" s="463" t="s">
        <v>66</v>
      </c>
      <c r="BD4" s="463" t="s">
        <v>60</v>
      </c>
      <c r="BE4" s="463" t="s">
        <v>67</v>
      </c>
      <c r="BF4" s="463" t="s">
        <v>52</v>
      </c>
      <c r="BG4" s="459" t="s">
        <v>68</v>
      </c>
      <c r="BH4" s="459"/>
      <c r="BI4" s="546" t="s">
        <v>68</v>
      </c>
      <c r="BJ4" s="459"/>
      <c r="BK4" s="592"/>
    </row>
    <row r="5" spans="1:63" ht="35.1" customHeight="1" x14ac:dyDescent="0.2">
      <c r="A5" s="42"/>
      <c r="B5" s="42"/>
      <c r="C5" s="495" t="s">
        <v>154</v>
      </c>
      <c r="D5" s="42"/>
      <c r="E5" s="597" t="s">
        <v>366</v>
      </c>
      <c r="F5" s="42"/>
      <c r="G5" s="42">
        <v>1</v>
      </c>
      <c r="H5" s="475" t="s">
        <v>737</v>
      </c>
      <c r="I5" s="195" t="s">
        <v>369</v>
      </c>
      <c r="J5" s="42"/>
      <c r="K5" s="42"/>
      <c r="L5" s="42"/>
      <c r="M5" s="42">
        <v>1</v>
      </c>
      <c r="N5" s="495" t="s">
        <v>69</v>
      </c>
      <c r="O5" s="495" t="str">
        <f>IF(H5="","",VLOOKUP(H5,'[1]Procedimientos Publicar'!$C$6:$E$85,3,FALSE))</f>
        <v>SECRETARIA GENERAL</v>
      </c>
      <c r="P5" s="472" t="s">
        <v>367</v>
      </c>
      <c r="Q5" s="42"/>
      <c r="R5" s="42"/>
      <c r="S5" s="42"/>
      <c r="T5" s="48">
        <v>1</v>
      </c>
      <c r="U5" s="42"/>
      <c r="V5" s="42"/>
      <c r="W5" s="42"/>
      <c r="X5" s="43">
        <v>43830</v>
      </c>
      <c r="Y5" s="57"/>
      <c r="Z5" s="42">
        <v>1</v>
      </c>
      <c r="AA5" s="51">
        <f t="shared" ref="AA5:AA49" si="0">(IF(Z5="","",IF(OR($M5=0,$M5="",$X5=""),"",Z5/$M5)))</f>
        <v>1</v>
      </c>
      <c r="AB5" s="221">
        <f t="shared" ref="AB5:AB49" si="1">(IF(OR($T5="",AA5=""),"",IF(OR($T5=0,AA5=0),0,IF((AA5*100%)/$T5&gt;100%,100%,(AA5*100%)/$T5))))</f>
        <v>1</v>
      </c>
      <c r="AC5" s="8" t="str">
        <f t="shared" ref="AC5:AC49" si="2">IF(Z5="","",IF(AB5&lt;100%, IF(AB5&lt;25%, "ALERTA","EN TERMINO"), IF(AB5=100%, "OK", "EN TERMINO")))</f>
        <v>OK</v>
      </c>
      <c r="AF5" s="13" t="str">
        <f t="shared" ref="AF5:AF44" si="3">IF(AB5=100%,IF(AB5&gt;25%,"CUMPLIDA","PENDIENTE"),IF(AB5&lt;25%,"INCUMPLIDA","PENDIENTE"))</f>
        <v>CUMPLIDA</v>
      </c>
      <c r="BG5" s="13" t="str">
        <f t="shared" ref="BG5:BG49" si="4">IF(AB5=100%,"CUMPLIDA","INCUMPLIDA")</f>
        <v>CUMPLIDA</v>
      </c>
      <c r="BI5" s="547" t="str">
        <f>IF(AF5="CUMPLIDA","CERRADO","ABIERTO")</f>
        <v>CERRADO</v>
      </c>
    </row>
    <row r="6" spans="1:63" ht="35.1" customHeight="1" x14ac:dyDescent="0.25">
      <c r="A6" s="42"/>
      <c r="B6" s="42"/>
      <c r="C6" s="495" t="s">
        <v>154</v>
      </c>
      <c r="D6" s="42"/>
      <c r="E6" s="597"/>
      <c r="F6" s="42"/>
      <c r="G6" s="42">
        <v>2</v>
      </c>
      <c r="H6" s="475" t="s">
        <v>737</v>
      </c>
      <c r="I6" s="206" t="s">
        <v>370</v>
      </c>
      <c r="J6" s="207" t="s">
        <v>377</v>
      </c>
      <c r="K6" s="217" t="s">
        <v>380</v>
      </c>
      <c r="L6" s="208" t="s">
        <v>384</v>
      </c>
      <c r="M6" s="209">
        <v>1</v>
      </c>
      <c r="N6" s="495" t="s">
        <v>69</v>
      </c>
      <c r="O6" s="495" t="str">
        <f>IF(H6="","",VLOOKUP(H6,'[1]Procedimientos Publicar'!$C$6:$E$85,3,FALSE))</f>
        <v>SECRETARIA GENERAL</v>
      </c>
      <c r="P6" s="495" t="s">
        <v>367</v>
      </c>
      <c r="Q6" s="42"/>
      <c r="R6" s="42"/>
      <c r="S6" s="42"/>
      <c r="T6" s="48">
        <v>1</v>
      </c>
      <c r="U6" s="217" t="s">
        <v>380</v>
      </c>
      <c r="V6" s="218">
        <v>43556</v>
      </c>
      <c r="W6" s="218">
        <v>43617</v>
      </c>
      <c r="X6" s="43">
        <v>43830</v>
      </c>
      <c r="Y6" s="217" t="s">
        <v>387</v>
      </c>
      <c r="Z6" s="42">
        <v>1</v>
      </c>
      <c r="AA6" s="51">
        <f t="shared" si="0"/>
        <v>1</v>
      </c>
      <c r="AB6" s="221">
        <f t="shared" si="1"/>
        <v>1</v>
      </c>
      <c r="AC6" s="8" t="str">
        <f t="shared" si="2"/>
        <v>OK</v>
      </c>
      <c r="AF6" s="13" t="str">
        <f t="shared" si="3"/>
        <v>CUMPLIDA</v>
      </c>
      <c r="BG6" s="13" t="str">
        <f t="shared" si="4"/>
        <v>CUMPLIDA</v>
      </c>
      <c r="BI6" s="547" t="str">
        <f t="shared" ref="BI6:BI49" si="5">IF(AF6="CUMPLIDA","CERRADO","ABIERTO")</f>
        <v>CERRADO</v>
      </c>
    </row>
    <row r="7" spans="1:63" ht="35.1" customHeight="1" x14ac:dyDescent="0.25">
      <c r="A7" s="42"/>
      <c r="B7" s="42"/>
      <c r="C7" s="495" t="s">
        <v>154</v>
      </c>
      <c r="D7" s="42"/>
      <c r="E7" s="597"/>
      <c r="F7" s="42"/>
      <c r="G7" s="42">
        <v>3</v>
      </c>
      <c r="H7" s="475" t="s">
        <v>737</v>
      </c>
      <c r="I7" s="206" t="s">
        <v>371</v>
      </c>
      <c r="J7" s="207" t="s">
        <v>378</v>
      </c>
      <c r="K7" s="210" t="s">
        <v>381</v>
      </c>
      <c r="L7" s="211" t="s">
        <v>385</v>
      </c>
      <c r="M7" s="212">
        <v>1</v>
      </c>
      <c r="N7" s="495" t="s">
        <v>69</v>
      </c>
      <c r="O7" s="495" t="str">
        <f>IF(H7="","",VLOOKUP(H7,'[1]Procedimientos Publicar'!$C$6:$E$85,3,FALSE))</f>
        <v>SECRETARIA GENERAL</v>
      </c>
      <c r="P7" s="495" t="s">
        <v>367</v>
      </c>
      <c r="Q7" s="42"/>
      <c r="R7" s="42"/>
      <c r="S7" s="42"/>
      <c r="T7" s="48">
        <v>1</v>
      </c>
      <c r="U7" s="210" t="s">
        <v>381</v>
      </c>
      <c r="V7" s="218">
        <v>43497</v>
      </c>
      <c r="W7" s="218">
        <v>43497</v>
      </c>
      <c r="X7" s="43">
        <v>43830</v>
      </c>
      <c r="Y7" s="217" t="s">
        <v>388</v>
      </c>
      <c r="Z7" s="42">
        <v>1</v>
      </c>
      <c r="AA7" s="51">
        <f t="shared" si="0"/>
        <v>1</v>
      </c>
      <c r="AB7" s="221">
        <f t="shared" si="1"/>
        <v>1</v>
      </c>
      <c r="AC7" s="8" t="str">
        <f t="shared" si="2"/>
        <v>OK</v>
      </c>
      <c r="AF7" s="13" t="str">
        <f t="shared" si="3"/>
        <v>CUMPLIDA</v>
      </c>
      <c r="BG7" s="13" t="str">
        <f t="shared" si="4"/>
        <v>CUMPLIDA</v>
      </c>
      <c r="BI7" s="547" t="str">
        <f t="shared" si="5"/>
        <v>CERRADO</v>
      </c>
    </row>
    <row r="8" spans="1:63" ht="35.1" customHeight="1" x14ac:dyDescent="0.2">
      <c r="A8" s="42"/>
      <c r="B8" s="42"/>
      <c r="C8" s="495" t="s">
        <v>154</v>
      </c>
      <c r="D8" s="42"/>
      <c r="E8" s="597"/>
      <c r="F8" s="42"/>
      <c r="G8" s="42">
        <v>4</v>
      </c>
      <c r="H8" s="475" t="s">
        <v>737</v>
      </c>
      <c r="I8" s="213" t="s">
        <v>372</v>
      </c>
      <c r="J8" s="207" t="s">
        <v>377</v>
      </c>
      <c r="K8" s="213" t="s">
        <v>382</v>
      </c>
      <c r="L8" s="214" t="s">
        <v>727</v>
      </c>
      <c r="M8" s="45">
        <v>1</v>
      </c>
      <c r="N8" s="495" t="s">
        <v>69</v>
      </c>
      <c r="O8" s="495" t="str">
        <f>IF(H8="","",VLOOKUP(H8,'[1]Procedimientos Publicar'!$C$6:$E$85,3,FALSE))</f>
        <v>SECRETARIA GENERAL</v>
      </c>
      <c r="P8" s="194" t="s">
        <v>386</v>
      </c>
      <c r="Q8" s="42"/>
      <c r="R8" s="42"/>
      <c r="S8" s="42"/>
      <c r="T8" s="48">
        <v>1</v>
      </c>
      <c r="U8" s="213" t="s">
        <v>382</v>
      </c>
      <c r="V8" s="219"/>
      <c r="W8" s="220"/>
      <c r="X8" s="43">
        <v>43830</v>
      </c>
      <c r="Y8" s="422" t="s">
        <v>720</v>
      </c>
      <c r="Z8" s="42">
        <v>1</v>
      </c>
      <c r="AA8" s="51">
        <f t="shared" si="0"/>
        <v>1</v>
      </c>
      <c r="AB8" s="221">
        <f t="shared" si="1"/>
        <v>1</v>
      </c>
      <c r="AC8" s="8" t="str">
        <f>IF(Z8="","",IF(AB8&lt;100%, IF(AB8&lt;25%, "ALERTA","EN TERMINO"), IF(AB8=100%, "OK", "EN TERMINO")))</f>
        <v>OK</v>
      </c>
      <c r="AF8" s="13" t="str">
        <f t="shared" si="3"/>
        <v>CUMPLIDA</v>
      </c>
      <c r="BG8" s="13" t="str">
        <f t="shared" si="4"/>
        <v>CUMPLIDA</v>
      </c>
      <c r="BI8" s="547" t="str">
        <f t="shared" si="5"/>
        <v>CERRADO</v>
      </c>
    </row>
    <row r="9" spans="1:63" ht="35.1" customHeight="1" x14ac:dyDescent="0.2">
      <c r="A9" s="42"/>
      <c r="B9" s="42"/>
      <c r="C9" s="495" t="s">
        <v>154</v>
      </c>
      <c r="D9" s="42"/>
      <c r="E9" s="597"/>
      <c r="F9" s="42"/>
      <c r="G9" s="42">
        <v>5</v>
      </c>
      <c r="H9" s="475" t="s">
        <v>737</v>
      </c>
      <c r="I9" s="206" t="s">
        <v>373</v>
      </c>
      <c r="J9" s="211" t="s">
        <v>379</v>
      </c>
      <c r="K9" s="215" t="s">
        <v>383</v>
      </c>
      <c r="L9" s="211" t="s">
        <v>384</v>
      </c>
      <c r="M9" s="212">
        <v>5</v>
      </c>
      <c r="N9" s="495" t="s">
        <v>69</v>
      </c>
      <c r="O9" s="495" t="str">
        <f>IF(H9="","",VLOOKUP(H9,'[1]Procedimientos Publicar'!$C$6:$E$85,3,FALSE))</f>
        <v>SECRETARIA GENERAL</v>
      </c>
      <c r="P9" s="472" t="s">
        <v>367</v>
      </c>
      <c r="Q9" s="42"/>
      <c r="R9" s="42"/>
      <c r="S9" s="42"/>
      <c r="T9" s="48">
        <v>1</v>
      </c>
      <c r="U9" s="215" t="s">
        <v>383</v>
      </c>
      <c r="V9" s="218">
        <v>43525</v>
      </c>
      <c r="W9" s="218">
        <v>43556</v>
      </c>
      <c r="X9" s="43">
        <v>43830</v>
      </c>
      <c r="Y9" s="56" t="s">
        <v>390</v>
      </c>
      <c r="Z9" s="42">
        <v>5</v>
      </c>
      <c r="AA9" s="51">
        <f t="shared" si="0"/>
        <v>1</v>
      </c>
      <c r="AB9" s="221">
        <f t="shared" si="1"/>
        <v>1</v>
      </c>
      <c r="AC9" s="8" t="str">
        <f t="shared" si="2"/>
        <v>OK</v>
      </c>
      <c r="AF9" s="13" t="str">
        <f t="shared" si="3"/>
        <v>CUMPLIDA</v>
      </c>
      <c r="BG9" s="13" t="str">
        <f t="shared" si="4"/>
        <v>CUMPLIDA</v>
      </c>
      <c r="BI9" s="547" t="str">
        <f t="shared" si="5"/>
        <v>CERRADO</v>
      </c>
    </row>
    <row r="10" spans="1:63" ht="35.1" customHeight="1" x14ac:dyDescent="0.2">
      <c r="A10" s="42"/>
      <c r="B10" s="42"/>
      <c r="C10" s="495" t="s">
        <v>154</v>
      </c>
      <c r="D10" s="42"/>
      <c r="E10" s="597"/>
      <c r="F10" s="42"/>
      <c r="G10" s="42">
        <v>6</v>
      </c>
      <c r="H10" s="475" t="s">
        <v>737</v>
      </c>
      <c r="I10" s="195" t="s">
        <v>374</v>
      </c>
      <c r="J10" s="42"/>
      <c r="K10" s="42"/>
      <c r="L10" s="42"/>
      <c r="M10" s="42"/>
      <c r="N10" s="495" t="s">
        <v>69</v>
      </c>
      <c r="O10" s="495" t="str">
        <f>IF(H10="","",VLOOKUP(H10,'[1]Procedimientos Publicar'!$C$6:$E$85,3,FALSE))</f>
        <v>SECRETARIA GENERAL</v>
      </c>
      <c r="P10" s="42"/>
      <c r="Q10" s="42"/>
      <c r="R10" s="42"/>
      <c r="S10" s="42"/>
      <c r="T10" s="48">
        <v>1</v>
      </c>
      <c r="U10" s="42"/>
      <c r="V10" s="42"/>
      <c r="W10" s="42"/>
      <c r="X10" s="43">
        <v>43830</v>
      </c>
      <c r="Y10" s="423"/>
      <c r="Z10" s="42"/>
      <c r="AA10" s="51" t="str">
        <f t="shared" si="0"/>
        <v/>
      </c>
      <c r="AB10" s="221" t="str">
        <f t="shared" si="1"/>
        <v/>
      </c>
      <c r="AC10" s="8" t="str">
        <f t="shared" si="2"/>
        <v/>
      </c>
      <c r="AF10" s="13"/>
      <c r="BG10" s="13" t="str">
        <f t="shared" si="4"/>
        <v>INCUMPLIDA</v>
      </c>
      <c r="BI10" s="547" t="str">
        <f t="shared" si="5"/>
        <v>ABIERTO</v>
      </c>
    </row>
    <row r="11" spans="1:63" ht="35.1" customHeight="1" x14ac:dyDescent="0.2">
      <c r="A11" s="42"/>
      <c r="B11" s="42"/>
      <c r="C11" s="495" t="s">
        <v>154</v>
      </c>
      <c r="D11" s="42"/>
      <c r="E11" s="597"/>
      <c r="F11" s="42"/>
      <c r="G11" s="42">
        <v>7</v>
      </c>
      <c r="H11" s="475" t="s">
        <v>737</v>
      </c>
      <c r="I11" s="195" t="s">
        <v>375</v>
      </c>
      <c r="J11" s="42"/>
      <c r="K11" s="42"/>
      <c r="L11" s="42"/>
      <c r="M11" s="42"/>
      <c r="N11" s="495" t="s">
        <v>69</v>
      </c>
      <c r="O11" s="495" t="str">
        <f>IF(H11="","",VLOOKUP(H11,'[1]Procedimientos Publicar'!$C$6:$E$85,3,FALSE))</f>
        <v>SECRETARIA GENERAL</v>
      </c>
      <c r="P11" s="42"/>
      <c r="Q11" s="42"/>
      <c r="R11" s="42"/>
      <c r="S11" s="42"/>
      <c r="T11" s="48">
        <v>1</v>
      </c>
      <c r="U11" s="42"/>
      <c r="V11" s="42"/>
      <c r="W11" s="42"/>
      <c r="X11" s="43">
        <v>43830</v>
      </c>
      <c r="Y11" s="423"/>
      <c r="Z11" s="42"/>
      <c r="AA11" s="51" t="str">
        <f t="shared" si="0"/>
        <v/>
      </c>
      <c r="AB11" s="221" t="str">
        <f t="shared" si="1"/>
        <v/>
      </c>
      <c r="AC11" s="8" t="str">
        <f t="shared" si="2"/>
        <v/>
      </c>
      <c r="AF11" s="13"/>
      <c r="BG11" s="13" t="str">
        <f t="shared" si="4"/>
        <v>INCUMPLIDA</v>
      </c>
      <c r="BI11" s="547" t="str">
        <f t="shared" si="5"/>
        <v>ABIERTO</v>
      </c>
    </row>
    <row r="12" spans="1:63" ht="35.1" customHeight="1" x14ac:dyDescent="0.25">
      <c r="A12" s="42"/>
      <c r="B12" s="42"/>
      <c r="C12" s="495" t="s">
        <v>154</v>
      </c>
      <c r="D12" s="42"/>
      <c r="E12" s="597"/>
      <c r="F12" s="42"/>
      <c r="G12" s="42">
        <v>8</v>
      </c>
      <c r="H12" s="475" t="s">
        <v>737</v>
      </c>
      <c r="I12" s="206" t="s">
        <v>376</v>
      </c>
      <c r="J12" s="179"/>
      <c r="K12" s="42"/>
      <c r="L12" s="42"/>
      <c r="M12" s="42">
        <v>1</v>
      </c>
      <c r="N12" s="495" t="s">
        <v>69</v>
      </c>
      <c r="O12" s="495" t="str">
        <f>IF(H12="","",VLOOKUP(H12,'[1]Procedimientos Publicar'!$C$6:$E$85,3,FALSE))</f>
        <v>SECRETARIA GENERAL</v>
      </c>
      <c r="P12" s="194" t="s">
        <v>254</v>
      </c>
      <c r="Q12" s="42"/>
      <c r="R12" s="42"/>
      <c r="S12" s="42"/>
      <c r="T12" s="48">
        <v>1</v>
      </c>
      <c r="U12" s="42"/>
      <c r="V12" s="42"/>
      <c r="W12" s="42"/>
      <c r="X12" s="43">
        <v>43830</v>
      </c>
      <c r="Y12" s="355" t="s">
        <v>389</v>
      </c>
      <c r="Z12" s="42">
        <v>0</v>
      </c>
      <c r="AA12" s="51">
        <f t="shared" si="0"/>
        <v>0</v>
      </c>
      <c r="AB12" s="221">
        <f t="shared" si="1"/>
        <v>0</v>
      </c>
      <c r="AC12" s="8" t="str">
        <f t="shared" si="2"/>
        <v>ALERTA</v>
      </c>
      <c r="AF12" s="13" t="str">
        <f t="shared" si="3"/>
        <v>INCUMPLIDA</v>
      </c>
      <c r="BG12" s="13" t="str">
        <f t="shared" si="4"/>
        <v>INCUMPLIDA</v>
      </c>
      <c r="BI12" s="547" t="str">
        <f t="shared" si="5"/>
        <v>ABIERTO</v>
      </c>
    </row>
    <row r="13" spans="1:63" ht="35.1" customHeight="1" x14ac:dyDescent="0.2">
      <c r="A13" s="493"/>
      <c r="B13" s="493"/>
      <c r="C13" s="498" t="s">
        <v>154</v>
      </c>
      <c r="D13" s="493"/>
      <c r="E13" s="615" t="s">
        <v>391</v>
      </c>
      <c r="F13" s="493"/>
      <c r="G13" s="493">
        <v>1</v>
      </c>
      <c r="H13" s="486" t="s">
        <v>737</v>
      </c>
      <c r="I13" s="222" t="s">
        <v>392</v>
      </c>
      <c r="J13" s="205" t="s">
        <v>394</v>
      </c>
      <c r="K13" s="204" t="s">
        <v>396</v>
      </c>
      <c r="L13" s="204" t="s">
        <v>395</v>
      </c>
      <c r="M13" s="493">
        <v>1</v>
      </c>
      <c r="N13" s="498" t="s">
        <v>69</v>
      </c>
      <c r="O13" s="498" t="str">
        <f>IF(H13="","",VLOOKUP(H13,'[1]Procedimientos Publicar'!$C$6:$E$85,3,FALSE))</f>
        <v>SECRETARIA GENERAL</v>
      </c>
      <c r="P13" s="498" t="s">
        <v>367</v>
      </c>
      <c r="Q13" s="493"/>
      <c r="R13" s="493"/>
      <c r="S13" s="493"/>
      <c r="T13" s="40">
        <v>1</v>
      </c>
      <c r="U13" s="204" t="s">
        <v>396</v>
      </c>
      <c r="V13" s="224">
        <v>43617</v>
      </c>
      <c r="W13" s="224">
        <v>43800</v>
      </c>
      <c r="X13" s="39">
        <v>43830</v>
      </c>
      <c r="Y13" s="266" t="s">
        <v>397</v>
      </c>
      <c r="Z13" s="493">
        <v>1</v>
      </c>
      <c r="AA13" s="41">
        <f t="shared" si="0"/>
        <v>1</v>
      </c>
      <c r="AB13" s="60">
        <f t="shared" si="1"/>
        <v>1</v>
      </c>
      <c r="AC13" s="8" t="str">
        <f t="shared" si="2"/>
        <v>OK</v>
      </c>
      <c r="AF13" s="13" t="str">
        <f t="shared" si="3"/>
        <v>CUMPLIDA</v>
      </c>
      <c r="BG13" s="13" t="str">
        <f t="shared" si="4"/>
        <v>CUMPLIDA</v>
      </c>
      <c r="BI13" s="547" t="str">
        <f t="shared" si="5"/>
        <v>CERRADO</v>
      </c>
    </row>
    <row r="14" spans="1:63" ht="35.1" customHeight="1" x14ac:dyDescent="0.25">
      <c r="A14" s="493"/>
      <c r="B14" s="493"/>
      <c r="C14" s="498" t="s">
        <v>154</v>
      </c>
      <c r="D14" s="493"/>
      <c r="E14" s="615"/>
      <c r="F14" s="493"/>
      <c r="G14" s="493">
        <v>2</v>
      </c>
      <c r="H14" s="486" t="s">
        <v>737</v>
      </c>
      <c r="I14" s="225" t="s">
        <v>393</v>
      </c>
      <c r="J14" s="226"/>
      <c r="K14" s="493"/>
      <c r="L14" s="493"/>
      <c r="M14" s="493"/>
      <c r="N14" s="498" t="s">
        <v>69</v>
      </c>
      <c r="O14" s="498" t="str">
        <f>IF(H14="","",VLOOKUP(H14,'[1]Procedimientos Publicar'!$C$6:$E$85,3,FALSE))</f>
        <v>SECRETARIA GENERAL</v>
      </c>
      <c r="P14" s="498" t="s">
        <v>367</v>
      </c>
      <c r="Q14" s="493"/>
      <c r="R14" s="493"/>
      <c r="S14" s="493"/>
      <c r="T14" s="40">
        <v>1</v>
      </c>
      <c r="U14" s="493"/>
      <c r="V14" s="493"/>
      <c r="W14" s="493"/>
      <c r="X14" s="39">
        <v>43830</v>
      </c>
      <c r="Y14" s="493"/>
      <c r="Z14" s="493"/>
      <c r="AA14" s="41" t="str">
        <f t="shared" si="0"/>
        <v/>
      </c>
      <c r="AB14" s="60" t="str">
        <f t="shared" si="1"/>
        <v/>
      </c>
      <c r="AC14" s="8" t="str">
        <f t="shared" si="2"/>
        <v/>
      </c>
      <c r="AF14" s="13"/>
      <c r="BG14" s="13" t="str">
        <f t="shared" si="4"/>
        <v>INCUMPLIDA</v>
      </c>
      <c r="BI14" s="547" t="str">
        <f t="shared" si="5"/>
        <v>ABIERTO</v>
      </c>
    </row>
    <row r="15" spans="1:63" ht="35.1" customHeight="1" x14ac:dyDescent="0.2">
      <c r="A15" s="32"/>
      <c r="B15" s="32"/>
      <c r="C15" s="34" t="s">
        <v>154</v>
      </c>
      <c r="D15" s="32"/>
      <c r="E15" s="616" t="s">
        <v>398</v>
      </c>
      <c r="F15" s="32"/>
      <c r="G15" s="32">
        <v>1</v>
      </c>
      <c r="H15" s="63" t="s">
        <v>737</v>
      </c>
      <c r="I15" s="227" t="s">
        <v>399</v>
      </c>
      <c r="J15" s="228" t="s">
        <v>401</v>
      </c>
      <c r="K15" s="229" t="s">
        <v>725</v>
      </c>
      <c r="L15" s="229" t="s">
        <v>402</v>
      </c>
      <c r="M15" s="32">
        <v>7</v>
      </c>
      <c r="N15" s="34" t="s">
        <v>69</v>
      </c>
      <c r="O15" s="34" t="str">
        <f>IF(H15="","",VLOOKUP(H15,'[1]Procedimientos Publicar'!$C$6:$E$85,3,FALSE))</f>
        <v>SECRETARIA GENERAL</v>
      </c>
      <c r="P15" s="34" t="s">
        <v>367</v>
      </c>
      <c r="Q15" s="32"/>
      <c r="R15" s="32"/>
      <c r="S15" s="32"/>
      <c r="T15" s="36">
        <v>1</v>
      </c>
      <c r="U15" s="229" t="s">
        <v>404</v>
      </c>
      <c r="V15" s="230">
        <v>43617</v>
      </c>
      <c r="W15" s="230">
        <v>43800</v>
      </c>
      <c r="X15" s="33">
        <v>43830</v>
      </c>
      <c r="Y15" s="66" t="s">
        <v>405</v>
      </c>
      <c r="Z15" s="32">
        <v>7</v>
      </c>
      <c r="AA15" s="37">
        <f t="shared" si="0"/>
        <v>1</v>
      </c>
      <c r="AB15" s="65">
        <f t="shared" si="1"/>
        <v>1</v>
      </c>
      <c r="AC15" s="8" t="str">
        <f t="shared" si="2"/>
        <v>OK</v>
      </c>
      <c r="AF15" s="13" t="str">
        <f t="shared" si="3"/>
        <v>CUMPLIDA</v>
      </c>
      <c r="BG15" s="13" t="str">
        <f t="shared" si="4"/>
        <v>CUMPLIDA</v>
      </c>
      <c r="BI15" s="547" t="str">
        <f t="shared" si="5"/>
        <v>CERRADO</v>
      </c>
    </row>
    <row r="16" spans="1:63" ht="35.1" customHeight="1" x14ac:dyDescent="0.2">
      <c r="A16" s="32"/>
      <c r="B16" s="32"/>
      <c r="C16" s="34" t="s">
        <v>154</v>
      </c>
      <c r="D16" s="32"/>
      <c r="E16" s="616"/>
      <c r="F16" s="32"/>
      <c r="G16" s="32">
        <v>2</v>
      </c>
      <c r="H16" s="63" t="s">
        <v>737</v>
      </c>
      <c r="I16" s="231" t="s">
        <v>400</v>
      </c>
      <c r="J16" s="232"/>
      <c r="K16" s="451"/>
      <c r="L16" s="32"/>
      <c r="M16" s="32"/>
      <c r="N16" s="34" t="s">
        <v>69</v>
      </c>
      <c r="O16" s="34" t="str">
        <f>IF(H16="","",VLOOKUP(H16,'[1]Procedimientos Publicar'!$C$6:$E$85,3,FALSE))</f>
        <v>SECRETARIA GENERAL</v>
      </c>
      <c r="P16" s="34" t="s">
        <v>367</v>
      </c>
      <c r="Q16" s="32"/>
      <c r="R16" s="32"/>
      <c r="S16" s="32"/>
      <c r="T16" s="36">
        <v>1</v>
      </c>
      <c r="U16" s="32"/>
      <c r="V16" s="32"/>
      <c r="W16" s="32"/>
      <c r="X16" s="33">
        <v>43830</v>
      </c>
      <c r="Y16" s="32"/>
      <c r="Z16" s="32"/>
      <c r="AA16" s="37" t="str">
        <f t="shared" si="0"/>
        <v/>
      </c>
      <c r="AB16" s="65" t="str">
        <f t="shared" si="1"/>
        <v/>
      </c>
      <c r="AC16" s="8" t="str">
        <f t="shared" si="2"/>
        <v/>
      </c>
      <c r="AF16" s="13"/>
      <c r="BG16" s="13" t="str">
        <f t="shared" si="4"/>
        <v>INCUMPLIDA</v>
      </c>
      <c r="BI16" s="547" t="str">
        <f t="shared" si="5"/>
        <v>ABIERTO</v>
      </c>
    </row>
    <row r="17" spans="1:61" ht="35.1" customHeight="1" x14ac:dyDescent="0.2">
      <c r="A17" s="233"/>
      <c r="B17" s="233"/>
      <c r="C17" s="234" t="s">
        <v>154</v>
      </c>
      <c r="D17" s="233"/>
      <c r="E17" s="617" t="s">
        <v>421</v>
      </c>
      <c r="F17" s="233"/>
      <c r="G17" s="233">
        <v>1</v>
      </c>
      <c r="H17" s="247" t="s">
        <v>737</v>
      </c>
      <c r="I17" s="240" t="s">
        <v>406</v>
      </c>
      <c r="J17" s="233"/>
      <c r="K17" s="452"/>
      <c r="L17" s="233"/>
      <c r="M17" s="241"/>
      <c r="N17" s="234" t="s">
        <v>69</v>
      </c>
      <c r="O17" s="234" t="str">
        <f>IF(H17="","",VLOOKUP(H17,'[1]Procedimientos Publicar'!$C$6:$E$85,3,FALSE))</f>
        <v>SECRETARIA GENERAL</v>
      </c>
      <c r="P17" s="234" t="s">
        <v>367</v>
      </c>
      <c r="Q17" s="233"/>
      <c r="R17" s="233"/>
      <c r="S17" s="233"/>
      <c r="T17" s="235">
        <v>1</v>
      </c>
      <c r="U17" s="233"/>
      <c r="V17" s="242"/>
      <c r="W17" s="242"/>
      <c r="X17" s="236">
        <v>43830</v>
      </c>
      <c r="Y17" s="243" t="s">
        <v>425</v>
      </c>
      <c r="Z17" s="233"/>
      <c r="AA17" s="238" t="str">
        <f t="shared" si="0"/>
        <v/>
      </c>
      <c r="AB17" s="239" t="str">
        <f t="shared" si="1"/>
        <v/>
      </c>
      <c r="AC17" s="8" t="str">
        <f t="shared" si="2"/>
        <v/>
      </c>
      <c r="AF17" s="13" t="str">
        <f t="shared" si="3"/>
        <v>PENDIENTE</v>
      </c>
      <c r="BG17" s="13" t="str">
        <f t="shared" si="4"/>
        <v>INCUMPLIDA</v>
      </c>
      <c r="BI17" s="547" t="str">
        <f t="shared" si="5"/>
        <v>ABIERTO</v>
      </c>
    </row>
    <row r="18" spans="1:61" ht="35.1" customHeight="1" x14ac:dyDescent="0.25">
      <c r="A18" s="233"/>
      <c r="B18" s="233"/>
      <c r="C18" s="234" t="s">
        <v>154</v>
      </c>
      <c r="D18" s="233"/>
      <c r="E18" s="617"/>
      <c r="F18" s="233"/>
      <c r="G18" s="233">
        <v>2</v>
      </c>
      <c r="H18" s="247" t="s">
        <v>737</v>
      </c>
      <c r="I18" s="244" t="s">
        <v>407</v>
      </c>
      <c r="J18" s="233"/>
      <c r="K18" s="452"/>
      <c r="L18" s="233"/>
      <c r="M18" s="241"/>
      <c r="N18" s="234" t="s">
        <v>69</v>
      </c>
      <c r="O18" s="234" t="str">
        <f>IF(H18="","",VLOOKUP(H18,'[1]Procedimientos Publicar'!$C$6:$E$85,3,FALSE))</f>
        <v>SECRETARIA GENERAL</v>
      </c>
      <c r="P18" s="234" t="s">
        <v>367</v>
      </c>
      <c r="Q18" s="233"/>
      <c r="R18" s="233"/>
      <c r="S18" s="233"/>
      <c r="T18" s="235">
        <v>1</v>
      </c>
      <c r="U18" s="233"/>
      <c r="V18" s="242"/>
      <c r="W18" s="242"/>
      <c r="X18" s="236">
        <v>43830</v>
      </c>
      <c r="Y18" s="243" t="s">
        <v>426</v>
      </c>
      <c r="Z18" s="233"/>
      <c r="AA18" s="238" t="str">
        <f t="shared" si="0"/>
        <v/>
      </c>
      <c r="AB18" s="239" t="str">
        <f t="shared" si="1"/>
        <v/>
      </c>
      <c r="AC18" s="8" t="str">
        <f t="shared" si="2"/>
        <v/>
      </c>
      <c r="AF18" s="13" t="str">
        <f t="shared" si="3"/>
        <v>PENDIENTE</v>
      </c>
      <c r="BG18" s="13" t="str">
        <f t="shared" si="4"/>
        <v>INCUMPLIDA</v>
      </c>
      <c r="BI18" s="547" t="str">
        <f t="shared" si="5"/>
        <v>ABIERTO</v>
      </c>
    </row>
    <row r="19" spans="1:61" ht="35.1" customHeight="1" x14ac:dyDescent="0.25">
      <c r="A19" s="233"/>
      <c r="B19" s="233"/>
      <c r="C19" s="234" t="s">
        <v>154</v>
      </c>
      <c r="D19" s="233"/>
      <c r="E19" s="617"/>
      <c r="F19" s="233"/>
      <c r="G19" s="233">
        <v>3</v>
      </c>
      <c r="H19" s="247" t="s">
        <v>737</v>
      </c>
      <c r="I19" s="244" t="s">
        <v>408</v>
      </c>
      <c r="J19" s="233"/>
      <c r="K19" s="453"/>
      <c r="L19" s="233"/>
      <c r="M19" s="241"/>
      <c r="N19" s="234" t="s">
        <v>69</v>
      </c>
      <c r="O19" s="234" t="str">
        <f>IF(H19="","",VLOOKUP(H19,'[1]Procedimientos Publicar'!$C$6:$E$85,3,FALSE))</f>
        <v>SECRETARIA GENERAL</v>
      </c>
      <c r="P19" s="237" t="s">
        <v>168</v>
      </c>
      <c r="Q19" s="233"/>
      <c r="R19" s="233"/>
      <c r="S19" s="233"/>
      <c r="T19" s="235">
        <v>1</v>
      </c>
      <c r="U19" s="233"/>
      <c r="V19" s="242"/>
      <c r="W19" s="242"/>
      <c r="X19" s="236">
        <v>43830</v>
      </c>
      <c r="Y19" s="243" t="s">
        <v>427</v>
      </c>
      <c r="Z19" s="233"/>
      <c r="AA19" s="238" t="str">
        <f t="shared" si="0"/>
        <v/>
      </c>
      <c r="AB19" s="239" t="str">
        <f t="shared" si="1"/>
        <v/>
      </c>
      <c r="AC19" s="8" t="str">
        <f t="shared" si="2"/>
        <v/>
      </c>
      <c r="AF19" s="13" t="str">
        <f t="shared" si="3"/>
        <v>PENDIENTE</v>
      </c>
      <c r="BG19" s="13" t="str">
        <f t="shared" si="4"/>
        <v>INCUMPLIDA</v>
      </c>
      <c r="BI19" s="547" t="str">
        <f t="shared" si="5"/>
        <v>ABIERTO</v>
      </c>
    </row>
    <row r="20" spans="1:61" ht="35.1" customHeight="1" x14ac:dyDescent="0.2">
      <c r="A20" s="233"/>
      <c r="B20" s="233"/>
      <c r="C20" s="234" t="s">
        <v>154</v>
      </c>
      <c r="D20" s="233"/>
      <c r="E20" s="617"/>
      <c r="F20" s="233"/>
      <c r="G20" s="233">
        <v>4</v>
      </c>
      <c r="H20" s="247" t="s">
        <v>737</v>
      </c>
      <c r="I20" s="246" t="s">
        <v>409</v>
      </c>
      <c r="J20" s="233"/>
      <c r="K20" s="233"/>
      <c r="L20" s="233"/>
      <c r="M20" s="241"/>
      <c r="N20" s="234" t="s">
        <v>69</v>
      </c>
      <c r="O20" s="234" t="str">
        <f>IF(H20="","",VLOOKUP(H20,'[1]Procedimientos Publicar'!$C$6:$E$85,3,FALSE))</f>
        <v>SECRETARIA GENERAL</v>
      </c>
      <c r="P20" s="234" t="s">
        <v>367</v>
      </c>
      <c r="Q20" s="233"/>
      <c r="R20" s="233"/>
      <c r="S20" s="233"/>
      <c r="T20" s="235">
        <v>1</v>
      </c>
      <c r="U20" s="233"/>
      <c r="V20" s="242"/>
      <c r="W20" s="242"/>
      <c r="X20" s="236">
        <v>43830</v>
      </c>
      <c r="Y20" s="423"/>
      <c r="Z20" s="233"/>
      <c r="AA20" s="238" t="str">
        <f t="shared" si="0"/>
        <v/>
      </c>
      <c r="AB20" s="239" t="str">
        <f t="shared" si="1"/>
        <v/>
      </c>
      <c r="AC20" s="8" t="str">
        <f t="shared" si="2"/>
        <v/>
      </c>
      <c r="AF20" s="13" t="str">
        <f t="shared" si="3"/>
        <v>PENDIENTE</v>
      </c>
      <c r="BG20" s="13" t="str">
        <f t="shared" si="4"/>
        <v>INCUMPLIDA</v>
      </c>
      <c r="BI20" s="547" t="str">
        <f t="shared" si="5"/>
        <v>ABIERTO</v>
      </c>
    </row>
    <row r="21" spans="1:61" ht="35.1" customHeight="1" x14ac:dyDescent="0.2">
      <c r="A21" s="233"/>
      <c r="B21" s="233"/>
      <c r="C21" s="234" t="s">
        <v>154</v>
      </c>
      <c r="D21" s="233"/>
      <c r="E21" s="617"/>
      <c r="F21" s="233"/>
      <c r="G21" s="233">
        <v>5</v>
      </c>
      <c r="H21" s="247" t="s">
        <v>737</v>
      </c>
      <c r="I21" s="246" t="s">
        <v>410</v>
      </c>
      <c r="J21" s="233"/>
      <c r="K21" s="233"/>
      <c r="L21" s="233"/>
      <c r="M21" s="241"/>
      <c r="N21" s="234" t="s">
        <v>69</v>
      </c>
      <c r="O21" s="234" t="str">
        <f>IF(H21="","",VLOOKUP(H21,'[1]Procedimientos Publicar'!$C$6:$E$85,3,FALSE))</f>
        <v>SECRETARIA GENERAL</v>
      </c>
      <c r="P21" s="234" t="s">
        <v>367</v>
      </c>
      <c r="Q21" s="233"/>
      <c r="R21" s="233"/>
      <c r="S21" s="233"/>
      <c r="T21" s="235">
        <v>1</v>
      </c>
      <c r="U21" s="233"/>
      <c r="V21" s="242"/>
      <c r="W21" s="242"/>
      <c r="X21" s="236">
        <v>43830</v>
      </c>
      <c r="Y21" s="423"/>
      <c r="Z21" s="233"/>
      <c r="AA21" s="238" t="str">
        <f t="shared" si="0"/>
        <v/>
      </c>
      <c r="AB21" s="239" t="str">
        <f t="shared" si="1"/>
        <v/>
      </c>
      <c r="AC21" s="8" t="str">
        <f t="shared" si="2"/>
        <v/>
      </c>
      <c r="AF21" s="13" t="str">
        <f t="shared" si="3"/>
        <v>PENDIENTE</v>
      </c>
      <c r="BG21" s="13" t="str">
        <f t="shared" si="4"/>
        <v>INCUMPLIDA</v>
      </c>
      <c r="BI21" s="547" t="str">
        <f t="shared" si="5"/>
        <v>ABIERTO</v>
      </c>
    </row>
    <row r="22" spans="1:61" ht="35.1" customHeight="1" x14ac:dyDescent="0.25">
      <c r="A22" s="233"/>
      <c r="B22" s="233"/>
      <c r="C22" s="234" t="s">
        <v>154</v>
      </c>
      <c r="D22" s="233"/>
      <c r="E22" s="617"/>
      <c r="F22" s="233"/>
      <c r="G22" s="233">
        <v>6</v>
      </c>
      <c r="H22" s="247" t="s">
        <v>737</v>
      </c>
      <c r="I22" s="244" t="s">
        <v>411</v>
      </c>
      <c r="J22" s="233"/>
      <c r="K22" s="233"/>
      <c r="L22" s="233"/>
      <c r="M22" s="241"/>
      <c r="N22" s="234" t="s">
        <v>69</v>
      </c>
      <c r="O22" s="234" t="str">
        <f>IF(H22="","",VLOOKUP(H22,'[1]Procedimientos Publicar'!$C$6:$E$85,3,FALSE))</f>
        <v>SECRETARIA GENERAL</v>
      </c>
      <c r="P22" s="245" t="s">
        <v>447</v>
      </c>
      <c r="Q22" s="233"/>
      <c r="R22" s="233"/>
      <c r="S22" s="233"/>
      <c r="T22" s="235">
        <v>1</v>
      </c>
      <c r="U22" s="233"/>
      <c r="V22" s="242"/>
      <c r="W22" s="242"/>
      <c r="X22" s="236">
        <v>43830</v>
      </c>
      <c r="Y22" s="243" t="s">
        <v>724</v>
      </c>
      <c r="Z22" s="233"/>
      <c r="AA22" s="238" t="str">
        <f t="shared" si="0"/>
        <v/>
      </c>
      <c r="AB22" s="239" t="str">
        <f t="shared" si="1"/>
        <v/>
      </c>
      <c r="AC22" s="8" t="str">
        <f t="shared" si="2"/>
        <v/>
      </c>
      <c r="AF22" s="13" t="str">
        <f t="shared" si="3"/>
        <v>PENDIENTE</v>
      </c>
      <c r="BG22" s="13" t="str">
        <f t="shared" si="4"/>
        <v>INCUMPLIDA</v>
      </c>
      <c r="BI22" s="547" t="str">
        <f t="shared" si="5"/>
        <v>ABIERTO</v>
      </c>
    </row>
    <row r="23" spans="1:61" ht="35.1" customHeight="1" x14ac:dyDescent="0.25">
      <c r="A23" s="233"/>
      <c r="B23" s="233"/>
      <c r="C23" s="234" t="s">
        <v>154</v>
      </c>
      <c r="D23" s="233"/>
      <c r="E23" s="617"/>
      <c r="F23" s="233"/>
      <c r="G23" s="233">
        <v>7</v>
      </c>
      <c r="H23" s="247" t="s">
        <v>737</v>
      </c>
      <c r="I23" s="244" t="s">
        <v>412</v>
      </c>
      <c r="J23" s="233"/>
      <c r="K23" s="233"/>
      <c r="L23" s="233"/>
      <c r="M23" s="241"/>
      <c r="N23" s="234" t="s">
        <v>69</v>
      </c>
      <c r="O23" s="234" t="str">
        <f>IF(H23="","",VLOOKUP(H23,'[1]Procedimientos Publicar'!$C$6:$E$85,3,FALSE))</f>
        <v>SECRETARIA GENERAL</v>
      </c>
      <c r="P23" s="245" t="s">
        <v>447</v>
      </c>
      <c r="Q23" s="233"/>
      <c r="R23" s="233"/>
      <c r="S23" s="233"/>
      <c r="T23" s="235">
        <v>1</v>
      </c>
      <c r="U23" s="233"/>
      <c r="V23" s="242"/>
      <c r="W23" s="242"/>
      <c r="X23" s="236">
        <v>43830</v>
      </c>
      <c r="Y23" s="243" t="s">
        <v>428</v>
      </c>
      <c r="Z23" s="233"/>
      <c r="AA23" s="238" t="str">
        <f t="shared" si="0"/>
        <v/>
      </c>
      <c r="AB23" s="239" t="str">
        <f t="shared" si="1"/>
        <v/>
      </c>
      <c r="AC23" s="8" t="str">
        <f t="shared" si="2"/>
        <v/>
      </c>
      <c r="AF23" s="13" t="str">
        <f t="shared" si="3"/>
        <v>PENDIENTE</v>
      </c>
      <c r="BG23" s="13" t="str">
        <f t="shared" si="4"/>
        <v>INCUMPLIDA</v>
      </c>
      <c r="BI23" s="547" t="str">
        <f t="shared" si="5"/>
        <v>ABIERTO</v>
      </c>
    </row>
    <row r="24" spans="1:61" ht="35.1" customHeight="1" x14ac:dyDescent="0.25">
      <c r="A24" s="233"/>
      <c r="B24" s="233"/>
      <c r="C24" s="234" t="s">
        <v>154</v>
      </c>
      <c r="D24" s="233"/>
      <c r="E24" s="617"/>
      <c r="F24" s="233"/>
      <c r="G24" s="233">
        <v>8</v>
      </c>
      <c r="H24" s="247" t="s">
        <v>737</v>
      </c>
      <c r="I24" s="244" t="s">
        <v>413</v>
      </c>
      <c r="J24" s="248" t="s">
        <v>422</v>
      </c>
      <c r="K24" s="234" t="s">
        <v>423</v>
      </c>
      <c r="L24" s="249" t="s">
        <v>424</v>
      </c>
      <c r="M24" s="241">
        <v>5</v>
      </c>
      <c r="N24" s="234" t="s">
        <v>69</v>
      </c>
      <c r="O24" s="234" t="str">
        <f>IF(H24="","",VLOOKUP(H24,'[1]Procedimientos Publicar'!$C$6:$E$85,3,FALSE))</f>
        <v>SECRETARIA GENERAL</v>
      </c>
      <c r="P24" s="247" t="s">
        <v>367</v>
      </c>
      <c r="Q24" s="233"/>
      <c r="R24" s="233"/>
      <c r="S24" s="234"/>
      <c r="T24" s="235">
        <v>1</v>
      </c>
      <c r="U24" s="233"/>
      <c r="V24" s="250">
        <v>43556</v>
      </c>
      <c r="W24" s="250">
        <v>43800</v>
      </c>
      <c r="X24" s="236">
        <v>43830</v>
      </c>
      <c r="Y24" s="243" t="s">
        <v>429</v>
      </c>
      <c r="Z24" s="233">
        <v>5</v>
      </c>
      <c r="AA24" s="238">
        <f t="shared" si="0"/>
        <v>1</v>
      </c>
      <c r="AB24" s="239">
        <f t="shared" si="1"/>
        <v>1</v>
      </c>
      <c r="AC24" s="8" t="str">
        <f t="shared" si="2"/>
        <v>OK</v>
      </c>
      <c r="AF24" s="13" t="str">
        <f t="shared" si="3"/>
        <v>CUMPLIDA</v>
      </c>
      <c r="BG24" s="13" t="str">
        <f t="shared" si="4"/>
        <v>CUMPLIDA</v>
      </c>
      <c r="BI24" s="547" t="str">
        <f t="shared" si="5"/>
        <v>CERRADO</v>
      </c>
    </row>
    <row r="25" spans="1:61" ht="35.1" customHeight="1" x14ac:dyDescent="0.2">
      <c r="A25" s="233"/>
      <c r="B25" s="233"/>
      <c r="C25" s="234" t="s">
        <v>154</v>
      </c>
      <c r="D25" s="233"/>
      <c r="E25" s="617"/>
      <c r="F25" s="233"/>
      <c r="G25" s="233">
        <v>9</v>
      </c>
      <c r="H25" s="247" t="s">
        <v>737</v>
      </c>
      <c r="I25" s="251" t="s">
        <v>414</v>
      </c>
      <c r="J25" s="237" t="s">
        <v>434</v>
      </c>
      <c r="K25" s="237" t="s">
        <v>434</v>
      </c>
      <c r="L25" s="237"/>
      <c r="M25" s="247"/>
      <c r="N25" s="234" t="s">
        <v>69</v>
      </c>
      <c r="O25" s="234" t="str">
        <f>IF(H25="","",VLOOKUP(H25,'[1]Procedimientos Publicar'!$C$6:$E$85,3,FALSE))</f>
        <v>SECRETARIA GENERAL</v>
      </c>
      <c r="P25" s="234"/>
      <c r="Q25" s="233"/>
      <c r="R25" s="233"/>
      <c r="S25" s="233"/>
      <c r="T25" s="235">
        <v>1</v>
      </c>
      <c r="U25" s="233"/>
      <c r="V25" s="250"/>
      <c r="W25" s="250"/>
      <c r="X25" s="236">
        <v>43830</v>
      </c>
      <c r="Y25" s="423"/>
      <c r="Z25" s="233"/>
      <c r="AA25" s="238" t="str">
        <f t="shared" si="0"/>
        <v/>
      </c>
      <c r="AB25" s="239" t="str">
        <f t="shared" si="1"/>
        <v/>
      </c>
      <c r="AC25" s="8" t="str">
        <f t="shared" si="2"/>
        <v/>
      </c>
      <c r="AF25" s="13" t="str">
        <f t="shared" si="3"/>
        <v>PENDIENTE</v>
      </c>
      <c r="BG25" s="13" t="str">
        <f t="shared" si="4"/>
        <v>INCUMPLIDA</v>
      </c>
      <c r="BI25" s="547" t="str">
        <f t="shared" si="5"/>
        <v>ABIERTO</v>
      </c>
    </row>
    <row r="26" spans="1:61" ht="35.1" customHeight="1" x14ac:dyDescent="0.25">
      <c r="A26" s="233"/>
      <c r="B26" s="233"/>
      <c r="C26" s="234" t="s">
        <v>154</v>
      </c>
      <c r="D26" s="233"/>
      <c r="E26" s="617"/>
      <c r="F26" s="233"/>
      <c r="G26" s="233">
        <v>10</v>
      </c>
      <c r="H26" s="247" t="s">
        <v>737</v>
      </c>
      <c r="I26" s="252" t="s">
        <v>415</v>
      </c>
      <c r="J26" s="248" t="s">
        <v>435</v>
      </c>
      <c r="K26" s="247" t="s">
        <v>453</v>
      </c>
      <c r="L26" s="247" t="s">
        <v>441</v>
      </c>
      <c r="M26" s="247">
        <v>12</v>
      </c>
      <c r="N26" s="234" t="s">
        <v>69</v>
      </c>
      <c r="O26" s="234" t="str">
        <f>IF(H26="","",VLOOKUP(H26,'[1]Procedimientos Publicar'!$C$6:$E$85,3,FALSE))</f>
        <v>SECRETARIA GENERAL</v>
      </c>
      <c r="P26" s="247" t="s">
        <v>448</v>
      </c>
      <c r="Q26" s="233"/>
      <c r="R26" s="233"/>
      <c r="S26" s="247"/>
      <c r="T26" s="235">
        <v>1</v>
      </c>
      <c r="U26" s="233"/>
      <c r="V26" s="250">
        <v>43466</v>
      </c>
      <c r="W26" s="250" t="s">
        <v>459</v>
      </c>
      <c r="X26" s="236">
        <v>43830</v>
      </c>
      <c r="Y26" s="253" t="s">
        <v>430</v>
      </c>
      <c r="Z26" s="233">
        <v>12</v>
      </c>
      <c r="AA26" s="238">
        <f t="shared" si="0"/>
        <v>1</v>
      </c>
      <c r="AB26" s="239">
        <f>(IF(OR($T26="",AA26=""),"",IF(OR($T26=0,AA26=0),0,IF((AA26*100%)/$T26&gt;100%,100%,(AA26*100%)/$T26))))</f>
        <v>1</v>
      </c>
      <c r="AC26" s="8" t="str">
        <f t="shared" si="2"/>
        <v>OK</v>
      </c>
      <c r="AF26" s="13" t="str">
        <f t="shared" si="3"/>
        <v>CUMPLIDA</v>
      </c>
      <c r="BG26" s="13" t="str">
        <f t="shared" si="4"/>
        <v>CUMPLIDA</v>
      </c>
      <c r="BI26" s="547" t="str">
        <f t="shared" si="5"/>
        <v>CERRADO</v>
      </c>
    </row>
    <row r="27" spans="1:61" ht="35.1" customHeight="1" x14ac:dyDescent="0.25">
      <c r="A27" s="233"/>
      <c r="B27" s="233"/>
      <c r="C27" s="234" t="s">
        <v>154</v>
      </c>
      <c r="D27" s="233"/>
      <c r="E27" s="617"/>
      <c r="F27" s="233"/>
      <c r="G27" s="233">
        <v>11</v>
      </c>
      <c r="H27" s="247" t="s">
        <v>737</v>
      </c>
      <c r="I27" s="252" t="s">
        <v>416</v>
      </c>
      <c r="J27" s="248" t="s">
        <v>436</v>
      </c>
      <c r="K27" s="247" t="s">
        <v>454</v>
      </c>
      <c r="L27" s="247" t="s">
        <v>442</v>
      </c>
      <c r="M27" s="247">
        <v>9</v>
      </c>
      <c r="N27" s="234" t="s">
        <v>69</v>
      </c>
      <c r="O27" s="234" t="str">
        <f>IF(H27="","",VLOOKUP(H27,'[1]Procedimientos Publicar'!$C$6:$E$85,3,FALSE))</f>
        <v>SECRETARIA GENERAL</v>
      </c>
      <c r="P27" s="247" t="s">
        <v>449</v>
      </c>
      <c r="Q27" s="233"/>
      <c r="R27" s="233"/>
      <c r="S27" s="247"/>
      <c r="T27" s="235">
        <v>1</v>
      </c>
      <c r="U27" s="233"/>
      <c r="V27" s="250">
        <v>43556</v>
      </c>
      <c r="W27" s="250">
        <v>43800</v>
      </c>
      <c r="X27" s="236">
        <v>43830</v>
      </c>
      <c r="Y27" s="254" t="s">
        <v>431</v>
      </c>
      <c r="Z27" s="233">
        <v>9</v>
      </c>
      <c r="AA27" s="238">
        <f t="shared" si="0"/>
        <v>1</v>
      </c>
      <c r="AB27" s="239">
        <f t="shared" si="1"/>
        <v>1</v>
      </c>
      <c r="AC27" s="8" t="str">
        <f t="shared" si="2"/>
        <v>OK</v>
      </c>
      <c r="AF27" s="13" t="str">
        <f t="shared" si="3"/>
        <v>CUMPLIDA</v>
      </c>
      <c r="BG27" s="13" t="str">
        <f t="shared" si="4"/>
        <v>CUMPLIDA</v>
      </c>
      <c r="BI27" s="547" t="str">
        <f t="shared" si="5"/>
        <v>CERRADO</v>
      </c>
    </row>
    <row r="28" spans="1:61" ht="35.1" customHeight="1" x14ac:dyDescent="0.25">
      <c r="A28" s="233"/>
      <c r="B28" s="233"/>
      <c r="C28" s="234" t="s">
        <v>154</v>
      </c>
      <c r="D28" s="233"/>
      <c r="E28" s="617"/>
      <c r="F28" s="233"/>
      <c r="G28" s="233">
        <v>12</v>
      </c>
      <c r="H28" s="247" t="s">
        <v>737</v>
      </c>
      <c r="I28" s="252" t="s">
        <v>417</v>
      </c>
      <c r="J28" s="248" t="s">
        <v>437</v>
      </c>
      <c r="K28" s="247" t="s">
        <v>455</v>
      </c>
      <c r="L28" s="247" t="s">
        <v>443</v>
      </c>
      <c r="M28" s="247">
        <v>1</v>
      </c>
      <c r="N28" s="234" t="s">
        <v>69</v>
      </c>
      <c r="O28" s="234" t="str">
        <f>IF(H28="","",VLOOKUP(H28,'[1]Procedimientos Publicar'!$C$6:$E$85,3,FALSE))</f>
        <v>SECRETARIA GENERAL</v>
      </c>
      <c r="P28" s="247" t="s">
        <v>450</v>
      </c>
      <c r="Q28" s="233"/>
      <c r="R28" s="233"/>
      <c r="S28" s="247"/>
      <c r="T28" s="235">
        <v>1</v>
      </c>
      <c r="U28" s="233"/>
      <c r="V28" s="250">
        <v>43647</v>
      </c>
      <c r="W28" s="250">
        <v>43647</v>
      </c>
      <c r="X28" s="236">
        <v>43830</v>
      </c>
      <c r="Y28" s="198" t="s">
        <v>432</v>
      </c>
      <c r="Z28" s="233">
        <v>1</v>
      </c>
      <c r="AA28" s="238">
        <f t="shared" si="0"/>
        <v>1</v>
      </c>
      <c r="AB28" s="239">
        <f t="shared" si="1"/>
        <v>1</v>
      </c>
      <c r="AC28" s="8" t="str">
        <f t="shared" si="2"/>
        <v>OK</v>
      </c>
      <c r="AF28" s="13" t="str">
        <f t="shared" si="3"/>
        <v>CUMPLIDA</v>
      </c>
      <c r="BG28" s="13" t="str">
        <f t="shared" si="4"/>
        <v>CUMPLIDA</v>
      </c>
      <c r="BI28" s="547" t="str">
        <f t="shared" si="5"/>
        <v>CERRADO</v>
      </c>
    </row>
    <row r="29" spans="1:61" ht="35.1" customHeight="1" x14ac:dyDescent="0.25">
      <c r="A29" s="233"/>
      <c r="B29" s="233"/>
      <c r="C29" s="234" t="s">
        <v>154</v>
      </c>
      <c r="D29" s="233"/>
      <c r="E29" s="617"/>
      <c r="F29" s="233"/>
      <c r="G29" s="233">
        <v>13</v>
      </c>
      <c r="H29" s="247" t="s">
        <v>737</v>
      </c>
      <c r="I29" s="252" t="s">
        <v>418</v>
      </c>
      <c r="J29" s="248" t="s">
        <v>438</v>
      </c>
      <c r="K29" s="247" t="s">
        <v>456</v>
      </c>
      <c r="L29" s="247" t="s">
        <v>446</v>
      </c>
      <c r="M29" s="247">
        <v>1</v>
      </c>
      <c r="N29" s="234" t="s">
        <v>69</v>
      </c>
      <c r="O29" s="234" t="str">
        <f>IF(H29="","",VLOOKUP(H29,'[1]Procedimientos Publicar'!$C$6:$E$85,3,FALSE))</f>
        <v>SECRETARIA GENERAL</v>
      </c>
      <c r="P29" s="247" t="s">
        <v>451</v>
      </c>
      <c r="Q29" s="233"/>
      <c r="R29" s="233"/>
      <c r="S29" s="247"/>
      <c r="T29" s="235">
        <v>1</v>
      </c>
      <c r="U29" s="233"/>
      <c r="V29" s="250">
        <v>43497</v>
      </c>
      <c r="W29" s="250">
        <v>43800</v>
      </c>
      <c r="X29" s="236">
        <v>43830</v>
      </c>
      <c r="Y29" s="198" t="s">
        <v>433</v>
      </c>
      <c r="Z29" s="233">
        <v>1</v>
      </c>
      <c r="AA29" s="238">
        <f t="shared" si="0"/>
        <v>1</v>
      </c>
      <c r="AB29" s="239">
        <f t="shared" si="1"/>
        <v>1</v>
      </c>
      <c r="AC29" s="8" t="str">
        <f t="shared" si="2"/>
        <v>OK</v>
      </c>
      <c r="AF29" s="13" t="str">
        <f t="shared" si="3"/>
        <v>CUMPLIDA</v>
      </c>
      <c r="BG29" s="13" t="str">
        <f t="shared" si="4"/>
        <v>CUMPLIDA</v>
      </c>
      <c r="BI29" s="547" t="str">
        <f t="shared" si="5"/>
        <v>CERRADO</v>
      </c>
    </row>
    <row r="30" spans="1:61" ht="35.1" customHeight="1" x14ac:dyDescent="0.25">
      <c r="A30" s="233"/>
      <c r="B30" s="233"/>
      <c r="C30" s="234" t="s">
        <v>154</v>
      </c>
      <c r="D30" s="233"/>
      <c r="E30" s="617"/>
      <c r="F30" s="233"/>
      <c r="G30" s="233">
        <v>14</v>
      </c>
      <c r="H30" s="247" t="s">
        <v>737</v>
      </c>
      <c r="I30" s="252" t="s">
        <v>419</v>
      </c>
      <c r="J30" s="248" t="s">
        <v>439</v>
      </c>
      <c r="K30" s="247" t="s">
        <v>457</v>
      </c>
      <c r="L30" s="247" t="s">
        <v>445</v>
      </c>
      <c r="M30" s="247">
        <v>1</v>
      </c>
      <c r="N30" s="234" t="s">
        <v>69</v>
      </c>
      <c r="O30" s="234" t="str">
        <f>IF(H30="","",VLOOKUP(H30,'[1]Procedimientos Publicar'!$C$6:$E$85,3,FALSE))</f>
        <v>SECRETARIA GENERAL</v>
      </c>
      <c r="P30" s="247" t="s">
        <v>403</v>
      </c>
      <c r="Q30" s="233"/>
      <c r="R30" s="233"/>
      <c r="S30" s="247"/>
      <c r="T30" s="235">
        <v>1</v>
      </c>
      <c r="U30" s="233"/>
      <c r="V30" s="250">
        <v>43647</v>
      </c>
      <c r="W30" s="250">
        <v>43647</v>
      </c>
      <c r="X30" s="236">
        <v>43830</v>
      </c>
      <c r="Y30" s="23" t="s">
        <v>715</v>
      </c>
      <c r="Z30" s="233">
        <v>1</v>
      </c>
      <c r="AA30" s="238">
        <f t="shared" si="0"/>
        <v>1</v>
      </c>
      <c r="AB30" s="239">
        <f t="shared" si="1"/>
        <v>1</v>
      </c>
      <c r="AC30" s="8" t="str">
        <f t="shared" si="2"/>
        <v>OK</v>
      </c>
      <c r="AF30" s="13" t="str">
        <f t="shared" si="3"/>
        <v>CUMPLIDA</v>
      </c>
      <c r="BG30" s="13" t="str">
        <f t="shared" si="4"/>
        <v>CUMPLIDA</v>
      </c>
      <c r="BI30" s="547" t="str">
        <f t="shared" si="5"/>
        <v>CERRADO</v>
      </c>
    </row>
    <row r="31" spans="1:61" ht="35.1" customHeight="1" x14ac:dyDescent="0.25">
      <c r="A31" s="233"/>
      <c r="B31" s="233"/>
      <c r="C31" s="234" t="s">
        <v>154</v>
      </c>
      <c r="D31" s="233"/>
      <c r="E31" s="617"/>
      <c r="F31" s="233"/>
      <c r="G31" s="233">
        <v>15</v>
      </c>
      <c r="H31" s="247" t="s">
        <v>737</v>
      </c>
      <c r="I31" s="252" t="s">
        <v>420</v>
      </c>
      <c r="J31" s="248" t="s">
        <v>440</v>
      </c>
      <c r="K31" s="247" t="s">
        <v>458</v>
      </c>
      <c r="L31" s="247" t="s">
        <v>444</v>
      </c>
      <c r="M31" s="247">
        <v>10</v>
      </c>
      <c r="N31" s="234" t="s">
        <v>69</v>
      </c>
      <c r="O31" s="234" t="str">
        <f>IF(H31="","",VLOOKUP(H31,'[1]Procedimientos Publicar'!$C$6:$E$85,3,FALSE))</f>
        <v>SECRETARIA GENERAL</v>
      </c>
      <c r="P31" s="247" t="s">
        <v>452</v>
      </c>
      <c r="Q31" s="233"/>
      <c r="R31" s="233"/>
      <c r="S31" s="247"/>
      <c r="T31" s="235">
        <v>1</v>
      </c>
      <c r="U31" s="233"/>
      <c r="V31" s="250">
        <v>43556</v>
      </c>
      <c r="W31" s="250">
        <v>43647</v>
      </c>
      <c r="X31" s="236">
        <v>43830</v>
      </c>
      <c r="Y31" s="254" t="s">
        <v>712</v>
      </c>
      <c r="Z31" s="233">
        <v>10</v>
      </c>
      <c r="AA31" s="238">
        <f t="shared" si="0"/>
        <v>1</v>
      </c>
      <c r="AB31" s="239">
        <f t="shared" si="1"/>
        <v>1</v>
      </c>
      <c r="AC31" s="8" t="str">
        <f t="shared" si="2"/>
        <v>OK</v>
      </c>
      <c r="AF31" s="13" t="str">
        <f t="shared" si="3"/>
        <v>CUMPLIDA</v>
      </c>
      <c r="BG31" s="13" t="str">
        <f t="shared" si="4"/>
        <v>CUMPLIDA</v>
      </c>
      <c r="BI31" s="547" t="str">
        <f t="shared" si="5"/>
        <v>CERRADO</v>
      </c>
    </row>
    <row r="32" spans="1:61" ht="35.1" customHeight="1" x14ac:dyDescent="0.25">
      <c r="A32" s="42"/>
      <c r="B32" s="42"/>
      <c r="C32" s="495" t="s">
        <v>154</v>
      </c>
      <c r="D32" s="42"/>
      <c r="E32" s="597" t="s">
        <v>460</v>
      </c>
      <c r="F32" s="42"/>
      <c r="G32" s="42">
        <v>1</v>
      </c>
      <c r="H32" s="475" t="s">
        <v>737</v>
      </c>
      <c r="I32" s="259" t="s">
        <v>461</v>
      </c>
      <c r="J32" s="211" t="s">
        <v>464</v>
      </c>
      <c r="K32" s="42"/>
      <c r="L32" s="42"/>
      <c r="M32" s="42"/>
      <c r="N32" s="495" t="s">
        <v>69</v>
      </c>
      <c r="O32" s="495" t="str">
        <f>IF(H33="","",VLOOKUP(H33,'[1]Procedimientos Publicar'!$C$6:$E$85,3,FALSE))</f>
        <v>SECRETARIA GENERAL</v>
      </c>
      <c r="P32" s="495" t="s">
        <v>367</v>
      </c>
      <c r="Q32" s="42"/>
      <c r="R32" s="42"/>
      <c r="S32" s="42"/>
      <c r="T32" s="48">
        <v>1</v>
      </c>
      <c r="U32" s="42"/>
      <c r="V32" s="42"/>
      <c r="W32" s="42"/>
      <c r="X32" s="43">
        <v>43830</v>
      </c>
      <c r="Y32" s="254" t="s">
        <v>472</v>
      </c>
      <c r="Z32" s="42"/>
      <c r="AA32" s="51" t="str">
        <f t="shared" si="0"/>
        <v/>
      </c>
      <c r="AB32" s="221" t="str">
        <f t="shared" si="1"/>
        <v/>
      </c>
      <c r="AC32" s="8" t="str">
        <f t="shared" si="2"/>
        <v/>
      </c>
      <c r="AF32" s="13" t="str">
        <f t="shared" si="3"/>
        <v>PENDIENTE</v>
      </c>
      <c r="BG32" s="13" t="str">
        <f t="shared" si="4"/>
        <v>INCUMPLIDA</v>
      </c>
      <c r="BI32" s="547" t="str">
        <f t="shared" si="5"/>
        <v>ABIERTO</v>
      </c>
    </row>
    <row r="33" spans="1:61" ht="35.1" customHeight="1" x14ac:dyDescent="0.25">
      <c r="A33" s="42"/>
      <c r="B33" s="42"/>
      <c r="C33" s="495" t="s">
        <v>154</v>
      </c>
      <c r="D33" s="42"/>
      <c r="E33" s="597"/>
      <c r="F33" s="42"/>
      <c r="G33" s="42">
        <v>2</v>
      </c>
      <c r="H33" s="475" t="s">
        <v>737</v>
      </c>
      <c r="I33" s="424" t="s">
        <v>713</v>
      </c>
      <c r="J33" s="255"/>
      <c r="K33" s="255"/>
      <c r="L33" s="255"/>
      <c r="M33" s="255"/>
      <c r="N33" s="474" t="s">
        <v>69</v>
      </c>
      <c r="O33" s="474" t="str">
        <f>IF(H34="","",VLOOKUP(H34,'[1]Procedimientos Publicar'!$C$6:$E$85,3,FALSE))</f>
        <v>SECRETARIA GENERAL</v>
      </c>
      <c r="P33" s="474" t="s">
        <v>367</v>
      </c>
      <c r="Q33" s="255"/>
      <c r="R33" s="255"/>
      <c r="S33" s="255"/>
      <c r="T33" s="256">
        <v>1</v>
      </c>
      <c r="U33" s="255"/>
      <c r="V33" s="255"/>
      <c r="W33" s="255"/>
      <c r="X33" s="257">
        <v>43830</v>
      </c>
      <c r="Y33" s="255"/>
      <c r="Z33" s="255"/>
      <c r="AA33" s="260" t="str">
        <f t="shared" si="0"/>
        <v/>
      </c>
      <c r="AB33" s="261" t="str">
        <f t="shared" si="1"/>
        <v/>
      </c>
      <c r="AC33" s="8" t="str">
        <f t="shared" si="2"/>
        <v/>
      </c>
      <c r="AF33" s="13"/>
      <c r="BG33" s="13" t="str">
        <f t="shared" si="4"/>
        <v>INCUMPLIDA</v>
      </c>
      <c r="BI33" s="547" t="str">
        <f t="shared" si="5"/>
        <v>ABIERTO</v>
      </c>
    </row>
    <row r="34" spans="1:61" ht="35.1" customHeight="1" x14ac:dyDescent="0.25">
      <c r="A34" s="42"/>
      <c r="B34" s="42"/>
      <c r="C34" s="495" t="s">
        <v>154</v>
      </c>
      <c r="D34" s="42"/>
      <c r="E34" s="597"/>
      <c r="F34" s="42"/>
      <c r="G34" s="42">
        <v>3</v>
      </c>
      <c r="H34" s="475" t="s">
        <v>737</v>
      </c>
      <c r="I34" s="259" t="s">
        <v>714</v>
      </c>
      <c r="J34" s="211" t="s">
        <v>464</v>
      </c>
      <c r="K34" s="216" t="s">
        <v>465</v>
      </c>
      <c r="L34" s="216" t="s">
        <v>468</v>
      </c>
      <c r="M34" s="216">
        <v>3</v>
      </c>
      <c r="N34" s="495" t="s">
        <v>69</v>
      </c>
      <c r="O34" s="495" t="str">
        <f>IF(H34="","",VLOOKUP(H34,'[1]Procedimientos Publicar'!$C$6:$E$85,3,FALSE))</f>
        <v>SECRETARIA GENERAL</v>
      </c>
      <c r="P34" s="216" t="s">
        <v>452</v>
      </c>
      <c r="Q34" s="42"/>
      <c r="R34" s="42"/>
      <c r="S34" s="216"/>
      <c r="T34" s="48">
        <v>1</v>
      </c>
      <c r="U34" s="42"/>
      <c r="V34" s="218">
        <v>43617</v>
      </c>
      <c r="W34" s="218">
        <v>43800</v>
      </c>
      <c r="X34" s="43">
        <v>43830</v>
      </c>
      <c r="Y34" s="254" t="s">
        <v>473</v>
      </c>
      <c r="Z34" s="42">
        <v>3</v>
      </c>
      <c r="AA34" s="51">
        <f t="shared" si="0"/>
        <v>1</v>
      </c>
      <c r="AB34" s="221">
        <f t="shared" si="1"/>
        <v>1</v>
      </c>
      <c r="AC34" s="8" t="str">
        <f t="shared" si="2"/>
        <v>OK</v>
      </c>
      <c r="AF34" s="13" t="str">
        <f t="shared" si="3"/>
        <v>CUMPLIDA</v>
      </c>
      <c r="BG34" s="13" t="str">
        <f t="shared" si="4"/>
        <v>CUMPLIDA</v>
      </c>
      <c r="BI34" s="547" t="str">
        <f t="shared" si="5"/>
        <v>CERRADO</v>
      </c>
    </row>
    <row r="35" spans="1:61" ht="35.1" customHeight="1" x14ac:dyDescent="0.25">
      <c r="A35" s="42"/>
      <c r="B35" s="42"/>
      <c r="C35" s="495" t="s">
        <v>154</v>
      </c>
      <c r="D35" s="42"/>
      <c r="E35" s="597"/>
      <c r="F35" s="42"/>
      <c r="G35" s="42">
        <v>4</v>
      </c>
      <c r="H35" s="475" t="s">
        <v>737</v>
      </c>
      <c r="I35" s="259" t="s">
        <v>462</v>
      </c>
      <c r="J35" s="211" t="s">
        <v>464</v>
      </c>
      <c r="K35" s="216" t="s">
        <v>466</v>
      </c>
      <c r="L35" s="216" t="s">
        <v>469</v>
      </c>
      <c r="M35" s="425">
        <v>1</v>
      </c>
      <c r="N35" s="495" t="s">
        <v>69</v>
      </c>
      <c r="O35" s="495" t="str">
        <f>IF(H35="","",VLOOKUP(H35,'[1]Procedimientos Publicar'!$C$6:$E$85,3,FALSE))</f>
        <v>SECRETARIA GENERAL</v>
      </c>
      <c r="P35" s="216" t="s">
        <v>452</v>
      </c>
      <c r="Q35" s="42"/>
      <c r="R35" s="42"/>
      <c r="S35" s="216"/>
      <c r="T35" s="48">
        <v>1</v>
      </c>
      <c r="U35" s="42"/>
      <c r="V35" s="218">
        <v>43647</v>
      </c>
      <c r="W35" s="218">
        <v>43709</v>
      </c>
      <c r="X35" s="43">
        <v>43830</v>
      </c>
      <c r="Y35" s="254" t="s">
        <v>474</v>
      </c>
      <c r="Z35" s="42">
        <v>1</v>
      </c>
      <c r="AA35" s="51">
        <f t="shared" si="0"/>
        <v>1</v>
      </c>
      <c r="AB35" s="221">
        <f t="shared" si="1"/>
        <v>1</v>
      </c>
      <c r="AC35" s="8" t="str">
        <f t="shared" si="2"/>
        <v>OK</v>
      </c>
      <c r="AF35" s="13" t="str">
        <f t="shared" si="3"/>
        <v>CUMPLIDA</v>
      </c>
      <c r="BG35" s="13" t="str">
        <f t="shared" si="4"/>
        <v>CUMPLIDA</v>
      </c>
      <c r="BI35" s="547" t="str">
        <f t="shared" si="5"/>
        <v>CERRADO</v>
      </c>
    </row>
    <row r="36" spans="1:61" ht="35.1" customHeight="1" x14ac:dyDescent="0.25">
      <c r="A36" s="42"/>
      <c r="B36" s="42"/>
      <c r="C36" s="495" t="s">
        <v>154</v>
      </c>
      <c r="D36" s="42"/>
      <c r="E36" s="597"/>
      <c r="F36" s="42"/>
      <c r="G36" s="42">
        <v>5</v>
      </c>
      <c r="H36" s="475" t="s">
        <v>737</v>
      </c>
      <c r="I36" s="259" t="s">
        <v>463</v>
      </c>
      <c r="J36" s="211" t="s">
        <v>464</v>
      </c>
      <c r="K36" s="216" t="s">
        <v>467</v>
      </c>
      <c r="L36" s="216" t="s">
        <v>470</v>
      </c>
      <c r="M36" s="425">
        <v>1</v>
      </c>
      <c r="N36" s="495" t="s">
        <v>69</v>
      </c>
      <c r="O36" s="495" t="str">
        <f>IF(H36="","",VLOOKUP(H36,'[1]Procedimientos Publicar'!$C$6:$E$85,3,FALSE))</f>
        <v>SECRETARIA GENERAL</v>
      </c>
      <c r="P36" s="216" t="s">
        <v>471</v>
      </c>
      <c r="Q36" s="42"/>
      <c r="R36" s="42"/>
      <c r="S36" s="216"/>
      <c r="T36" s="48">
        <v>1</v>
      </c>
      <c r="U36" s="42"/>
      <c r="V36" s="218">
        <v>43647</v>
      </c>
      <c r="W36" s="218">
        <v>43709</v>
      </c>
      <c r="X36" s="43">
        <v>43830</v>
      </c>
      <c r="Y36" s="254" t="s">
        <v>475</v>
      </c>
      <c r="Z36" s="42">
        <v>1</v>
      </c>
      <c r="AA36" s="51">
        <f t="shared" si="0"/>
        <v>1</v>
      </c>
      <c r="AB36" s="221">
        <f t="shared" si="1"/>
        <v>1</v>
      </c>
      <c r="AC36" s="8" t="str">
        <f t="shared" si="2"/>
        <v>OK</v>
      </c>
      <c r="AF36" s="13" t="str">
        <f t="shared" si="3"/>
        <v>CUMPLIDA</v>
      </c>
      <c r="BG36" s="13" t="str">
        <f t="shared" si="4"/>
        <v>CUMPLIDA</v>
      </c>
      <c r="BI36" s="547" t="str">
        <f t="shared" si="5"/>
        <v>CERRADO</v>
      </c>
    </row>
    <row r="37" spans="1:61" ht="35.1" customHeight="1" x14ac:dyDescent="0.25">
      <c r="A37" s="493"/>
      <c r="B37" s="493"/>
      <c r="C37" s="498" t="s">
        <v>154</v>
      </c>
      <c r="D37" s="493"/>
      <c r="E37" s="615" t="s">
        <v>476</v>
      </c>
      <c r="F37" s="493"/>
      <c r="G37" s="493">
        <v>1</v>
      </c>
      <c r="H37" s="223" t="s">
        <v>741</v>
      </c>
      <c r="I37" s="266" t="s">
        <v>477</v>
      </c>
      <c r="J37" s="205" t="s">
        <v>485</v>
      </c>
      <c r="K37" s="223" t="s">
        <v>499</v>
      </c>
      <c r="L37" s="223" t="s">
        <v>494</v>
      </c>
      <c r="M37" s="340">
        <v>1</v>
      </c>
      <c r="N37" s="498" t="s">
        <v>69</v>
      </c>
      <c r="O37" s="498" t="str">
        <f>IF(H37="","",VLOOKUP(H37,'[1]Procedimientos Publicar'!$C$6:$E$85,3,FALSE))</f>
        <v>SECRETARIA GENERAL</v>
      </c>
      <c r="P37" s="498" t="s">
        <v>367</v>
      </c>
      <c r="Q37" s="493"/>
      <c r="R37" s="493"/>
      <c r="S37" s="223"/>
      <c r="T37" s="40">
        <v>1</v>
      </c>
      <c r="U37" s="493"/>
      <c r="V37" s="224">
        <v>43739</v>
      </c>
      <c r="W37" s="224">
        <v>43800</v>
      </c>
      <c r="X37" s="39">
        <v>43830</v>
      </c>
      <c r="Y37" s="267" t="s">
        <v>490</v>
      </c>
      <c r="Z37" s="493">
        <v>1</v>
      </c>
      <c r="AA37" s="41">
        <f t="shared" si="0"/>
        <v>1</v>
      </c>
      <c r="AB37" s="60">
        <f t="shared" si="1"/>
        <v>1</v>
      </c>
      <c r="AC37" s="8" t="str">
        <f t="shared" si="2"/>
        <v>OK</v>
      </c>
      <c r="AF37" s="13" t="str">
        <f t="shared" si="3"/>
        <v>CUMPLIDA</v>
      </c>
      <c r="BG37" s="13" t="str">
        <f t="shared" si="4"/>
        <v>CUMPLIDA</v>
      </c>
      <c r="BI37" s="547" t="str">
        <f t="shared" si="5"/>
        <v>CERRADO</v>
      </c>
    </row>
    <row r="38" spans="1:61" ht="35.1" customHeight="1" x14ac:dyDescent="0.25">
      <c r="A38" s="493"/>
      <c r="B38" s="493"/>
      <c r="C38" s="498" t="s">
        <v>154</v>
      </c>
      <c r="D38" s="493"/>
      <c r="E38" s="615"/>
      <c r="F38" s="493"/>
      <c r="G38" s="493">
        <v>2</v>
      </c>
      <c r="H38" s="223" t="s">
        <v>741</v>
      </c>
      <c r="I38" s="266" t="s">
        <v>478</v>
      </c>
      <c r="J38" s="205" t="s">
        <v>485</v>
      </c>
      <c r="K38" s="267" t="s">
        <v>499</v>
      </c>
      <c r="L38" s="223" t="s">
        <v>494</v>
      </c>
      <c r="M38" s="340">
        <v>1</v>
      </c>
      <c r="N38" s="498" t="s">
        <v>69</v>
      </c>
      <c r="O38" s="498" t="str">
        <f>IF(H38="","",VLOOKUP(H38,'[1]Procedimientos Publicar'!$C$6:$E$85,3,FALSE))</f>
        <v>SECRETARIA GENERAL</v>
      </c>
      <c r="P38" s="498" t="s">
        <v>367</v>
      </c>
      <c r="Q38" s="493"/>
      <c r="R38" s="493"/>
      <c r="S38" s="223"/>
      <c r="T38" s="40">
        <v>1</v>
      </c>
      <c r="U38" s="493"/>
      <c r="V38" s="224">
        <v>43739</v>
      </c>
      <c r="W38" s="224">
        <v>43800</v>
      </c>
      <c r="X38" s="39">
        <v>43830</v>
      </c>
      <c r="Y38" s="267" t="s">
        <v>490</v>
      </c>
      <c r="Z38" s="493">
        <v>1</v>
      </c>
      <c r="AA38" s="41">
        <f t="shared" si="0"/>
        <v>1</v>
      </c>
      <c r="AB38" s="60">
        <f t="shared" si="1"/>
        <v>1</v>
      </c>
      <c r="AC38" s="8" t="str">
        <f t="shared" si="2"/>
        <v>OK</v>
      </c>
      <c r="AF38" s="13" t="str">
        <f t="shared" si="3"/>
        <v>CUMPLIDA</v>
      </c>
      <c r="BG38" s="13" t="str">
        <f t="shared" si="4"/>
        <v>CUMPLIDA</v>
      </c>
      <c r="BI38" s="547" t="str">
        <f t="shared" si="5"/>
        <v>CERRADO</v>
      </c>
    </row>
    <row r="39" spans="1:61" ht="35.1" customHeight="1" x14ac:dyDescent="0.25">
      <c r="A39" s="493"/>
      <c r="B39" s="493"/>
      <c r="C39" s="498" t="s">
        <v>154</v>
      </c>
      <c r="D39" s="493"/>
      <c r="E39" s="615"/>
      <c r="F39" s="493"/>
      <c r="G39" s="493">
        <v>3</v>
      </c>
      <c r="H39" s="223" t="s">
        <v>741</v>
      </c>
      <c r="I39" s="268" t="s">
        <v>479</v>
      </c>
      <c r="J39" s="205" t="s">
        <v>486</v>
      </c>
      <c r="K39" s="254" t="s">
        <v>500</v>
      </c>
      <c r="L39" s="498" t="s">
        <v>495</v>
      </c>
      <c r="M39" s="340">
        <v>1</v>
      </c>
      <c r="N39" s="498" t="s">
        <v>69</v>
      </c>
      <c r="O39" s="498" t="str">
        <f>IF(H39="","",VLOOKUP(H39,'[1]Procedimientos Publicar'!$C$6:$E$85,3,FALSE))</f>
        <v>SECRETARIA GENERAL</v>
      </c>
      <c r="P39" s="498" t="s">
        <v>367</v>
      </c>
      <c r="Q39" s="493"/>
      <c r="R39" s="493"/>
      <c r="S39" s="223"/>
      <c r="T39" s="40">
        <v>1</v>
      </c>
      <c r="U39" s="223" t="s">
        <v>498</v>
      </c>
      <c r="V39" s="224">
        <v>43739</v>
      </c>
      <c r="W39" s="224">
        <v>43800</v>
      </c>
      <c r="X39" s="39">
        <v>43830</v>
      </c>
      <c r="Y39" s="254" t="s">
        <v>491</v>
      </c>
      <c r="Z39" s="493">
        <v>1</v>
      </c>
      <c r="AA39" s="41">
        <f t="shared" si="0"/>
        <v>1</v>
      </c>
      <c r="AB39" s="60">
        <f t="shared" si="1"/>
        <v>1</v>
      </c>
      <c r="AC39" s="8" t="str">
        <f t="shared" si="2"/>
        <v>OK</v>
      </c>
      <c r="AF39" s="13" t="str">
        <f t="shared" si="3"/>
        <v>CUMPLIDA</v>
      </c>
      <c r="BG39" s="13" t="str">
        <f t="shared" si="4"/>
        <v>CUMPLIDA</v>
      </c>
      <c r="BI39" s="547" t="str">
        <f t="shared" si="5"/>
        <v>CERRADO</v>
      </c>
    </row>
    <row r="40" spans="1:61" ht="35.1" customHeight="1" x14ac:dyDescent="0.25">
      <c r="A40" s="493"/>
      <c r="B40" s="493"/>
      <c r="C40" s="498" t="s">
        <v>154</v>
      </c>
      <c r="D40" s="493"/>
      <c r="E40" s="615"/>
      <c r="F40" s="493"/>
      <c r="G40" s="493">
        <v>4</v>
      </c>
      <c r="H40" s="223" t="s">
        <v>741</v>
      </c>
      <c r="I40" s="268" t="s">
        <v>480</v>
      </c>
      <c r="J40" s="205" t="s">
        <v>487</v>
      </c>
      <c r="K40" s="254" t="s">
        <v>500</v>
      </c>
      <c r="L40" s="498" t="s">
        <v>495</v>
      </c>
      <c r="M40" s="340">
        <v>1</v>
      </c>
      <c r="N40" s="498" t="s">
        <v>69</v>
      </c>
      <c r="O40" s="498" t="str">
        <f>IF(H40="","",VLOOKUP(H40,'[1]Procedimientos Publicar'!$C$6:$E$85,3,FALSE))</f>
        <v>SECRETARIA GENERAL</v>
      </c>
      <c r="P40" s="498" t="s">
        <v>367</v>
      </c>
      <c r="Q40" s="493"/>
      <c r="R40" s="493"/>
      <c r="S40" s="223"/>
      <c r="T40" s="40">
        <v>1</v>
      </c>
      <c r="U40" s="223" t="s">
        <v>498</v>
      </c>
      <c r="V40" s="224">
        <v>43739</v>
      </c>
      <c r="W40" s="224">
        <v>43800</v>
      </c>
      <c r="X40" s="39">
        <v>43830</v>
      </c>
      <c r="Y40" s="254" t="s">
        <v>491</v>
      </c>
      <c r="Z40" s="493">
        <v>1</v>
      </c>
      <c r="AA40" s="41">
        <f t="shared" si="0"/>
        <v>1</v>
      </c>
      <c r="AB40" s="60">
        <f t="shared" si="1"/>
        <v>1</v>
      </c>
      <c r="AC40" s="8" t="str">
        <f t="shared" si="2"/>
        <v>OK</v>
      </c>
      <c r="AF40" s="13" t="str">
        <f t="shared" si="3"/>
        <v>CUMPLIDA</v>
      </c>
      <c r="BG40" s="13" t="str">
        <f t="shared" si="4"/>
        <v>CUMPLIDA</v>
      </c>
      <c r="BI40" s="547" t="str">
        <f t="shared" si="5"/>
        <v>CERRADO</v>
      </c>
    </row>
    <row r="41" spans="1:61" ht="35.1" customHeight="1" x14ac:dyDescent="0.25">
      <c r="A41" s="493"/>
      <c r="B41" s="493"/>
      <c r="C41" s="498" t="s">
        <v>154</v>
      </c>
      <c r="D41" s="493"/>
      <c r="E41" s="615"/>
      <c r="F41" s="493"/>
      <c r="G41" s="493">
        <v>5</v>
      </c>
      <c r="H41" s="223" t="s">
        <v>741</v>
      </c>
      <c r="I41" s="268" t="s">
        <v>481</v>
      </c>
      <c r="J41" s="205" t="s">
        <v>487</v>
      </c>
      <c r="K41" s="254" t="s">
        <v>500</v>
      </c>
      <c r="L41" s="498" t="s">
        <v>495</v>
      </c>
      <c r="M41" s="340">
        <v>1</v>
      </c>
      <c r="N41" s="498" t="s">
        <v>69</v>
      </c>
      <c r="O41" s="498" t="str">
        <f>IF(H41="","",VLOOKUP(H41,'[1]Procedimientos Publicar'!$C$6:$E$85,3,FALSE))</f>
        <v>SECRETARIA GENERAL</v>
      </c>
      <c r="P41" s="498" t="s">
        <v>367</v>
      </c>
      <c r="Q41" s="493"/>
      <c r="R41" s="493"/>
      <c r="S41" s="223"/>
      <c r="T41" s="40">
        <v>1</v>
      </c>
      <c r="U41" s="223" t="s">
        <v>498</v>
      </c>
      <c r="V41" s="224">
        <v>43739</v>
      </c>
      <c r="W41" s="224">
        <v>43800</v>
      </c>
      <c r="X41" s="39">
        <v>43830</v>
      </c>
      <c r="Y41" s="254" t="s">
        <v>491</v>
      </c>
      <c r="Z41" s="493">
        <v>1</v>
      </c>
      <c r="AA41" s="41">
        <f t="shared" si="0"/>
        <v>1</v>
      </c>
      <c r="AB41" s="60">
        <f t="shared" si="1"/>
        <v>1</v>
      </c>
      <c r="AC41" s="8" t="str">
        <f t="shared" si="2"/>
        <v>OK</v>
      </c>
      <c r="AF41" s="13" t="str">
        <f t="shared" si="3"/>
        <v>CUMPLIDA</v>
      </c>
      <c r="BG41" s="13" t="str">
        <f t="shared" si="4"/>
        <v>CUMPLIDA</v>
      </c>
      <c r="BI41" s="547" t="str">
        <f t="shared" si="5"/>
        <v>CERRADO</v>
      </c>
    </row>
    <row r="42" spans="1:61" ht="35.1" customHeight="1" x14ac:dyDescent="0.25">
      <c r="A42" s="493"/>
      <c r="B42" s="493"/>
      <c r="C42" s="498" t="s">
        <v>154</v>
      </c>
      <c r="D42" s="493"/>
      <c r="E42" s="615"/>
      <c r="F42" s="493"/>
      <c r="G42" s="493">
        <v>6</v>
      </c>
      <c r="H42" s="223" t="s">
        <v>741</v>
      </c>
      <c r="I42" s="268" t="s">
        <v>482</v>
      </c>
      <c r="J42" s="205" t="s">
        <v>487</v>
      </c>
      <c r="K42" s="254" t="s">
        <v>500</v>
      </c>
      <c r="L42" s="498" t="s">
        <v>495</v>
      </c>
      <c r="M42" s="340">
        <v>1</v>
      </c>
      <c r="N42" s="498" t="s">
        <v>69</v>
      </c>
      <c r="O42" s="498" t="str">
        <f>IF(H42="","",VLOOKUP(H42,'[1]Procedimientos Publicar'!$C$6:$E$85,3,FALSE))</f>
        <v>SECRETARIA GENERAL</v>
      </c>
      <c r="P42" s="498" t="s">
        <v>367</v>
      </c>
      <c r="Q42" s="493"/>
      <c r="R42" s="493"/>
      <c r="S42" s="223"/>
      <c r="T42" s="40">
        <v>1</v>
      </c>
      <c r="U42" s="223" t="s">
        <v>498</v>
      </c>
      <c r="V42" s="224">
        <v>43739</v>
      </c>
      <c r="W42" s="224">
        <v>43800</v>
      </c>
      <c r="X42" s="39">
        <v>43830</v>
      </c>
      <c r="Y42" s="267" t="s">
        <v>491</v>
      </c>
      <c r="Z42" s="493">
        <v>1</v>
      </c>
      <c r="AA42" s="41">
        <f t="shared" si="0"/>
        <v>1</v>
      </c>
      <c r="AB42" s="60">
        <f>(IF(OR($T42="",AA42=""),"",IF(OR($T42=0,AA42=0),0,IF((AA42*100%)/$T42&gt;100%,100%,(AA42*100%)/$T42))))</f>
        <v>1</v>
      </c>
      <c r="AC42" s="8" t="str">
        <f t="shared" si="2"/>
        <v>OK</v>
      </c>
      <c r="AF42" s="13" t="str">
        <f t="shared" si="3"/>
        <v>CUMPLIDA</v>
      </c>
      <c r="BG42" s="13" t="str">
        <f t="shared" si="4"/>
        <v>CUMPLIDA</v>
      </c>
      <c r="BI42" s="547" t="str">
        <f t="shared" si="5"/>
        <v>CERRADO</v>
      </c>
    </row>
    <row r="43" spans="1:61" ht="35.1" customHeight="1" x14ac:dyDescent="0.25">
      <c r="A43" s="493"/>
      <c r="B43" s="493"/>
      <c r="C43" s="498" t="s">
        <v>154</v>
      </c>
      <c r="D43" s="493"/>
      <c r="E43" s="615"/>
      <c r="F43" s="493"/>
      <c r="G43" s="493">
        <v>7</v>
      </c>
      <c r="H43" s="223" t="s">
        <v>741</v>
      </c>
      <c r="I43" s="268" t="s">
        <v>483</v>
      </c>
      <c r="J43" s="205" t="s">
        <v>488</v>
      </c>
      <c r="K43" s="205" t="s">
        <v>501</v>
      </c>
      <c r="L43" s="223" t="s">
        <v>496</v>
      </c>
      <c r="M43" s="471">
        <v>1</v>
      </c>
      <c r="N43" s="498" t="s">
        <v>69</v>
      </c>
      <c r="O43" s="498" t="str">
        <f>IF(H43="","",VLOOKUP(H43,'[1]Procedimientos Publicar'!$C$6:$E$85,3,FALSE))</f>
        <v>SECRETARIA GENERAL</v>
      </c>
      <c r="P43" s="498" t="s">
        <v>367</v>
      </c>
      <c r="Q43" s="493"/>
      <c r="R43" s="493"/>
      <c r="S43" s="205"/>
      <c r="T43" s="40">
        <v>1</v>
      </c>
      <c r="U43" s="493"/>
      <c r="V43" s="224">
        <v>43739</v>
      </c>
      <c r="W43" s="224">
        <v>43800</v>
      </c>
      <c r="X43" s="39">
        <v>43830</v>
      </c>
      <c r="Y43" s="267" t="s">
        <v>492</v>
      </c>
      <c r="Z43" s="60">
        <v>1</v>
      </c>
      <c r="AA43" s="41">
        <f t="shared" si="0"/>
        <v>1</v>
      </c>
      <c r="AB43" s="60">
        <f t="shared" si="1"/>
        <v>1</v>
      </c>
      <c r="AC43" s="8" t="str">
        <f t="shared" si="2"/>
        <v>OK</v>
      </c>
      <c r="AF43" s="13" t="str">
        <f t="shared" si="3"/>
        <v>CUMPLIDA</v>
      </c>
      <c r="BG43" s="13" t="str">
        <f t="shared" si="4"/>
        <v>CUMPLIDA</v>
      </c>
      <c r="BI43" s="547" t="str">
        <f t="shared" si="5"/>
        <v>CERRADO</v>
      </c>
    </row>
    <row r="44" spans="1:61" ht="35.1" customHeight="1" x14ac:dyDescent="0.25">
      <c r="A44" s="493"/>
      <c r="B44" s="493"/>
      <c r="C44" s="498" t="s">
        <v>154</v>
      </c>
      <c r="D44" s="493"/>
      <c r="E44" s="615"/>
      <c r="F44" s="493"/>
      <c r="G44" s="493">
        <v>8</v>
      </c>
      <c r="H44" s="223" t="s">
        <v>741</v>
      </c>
      <c r="I44" s="268" t="s">
        <v>484</v>
      </c>
      <c r="J44" s="205" t="s">
        <v>489</v>
      </c>
      <c r="K44" s="205" t="s">
        <v>502</v>
      </c>
      <c r="L44" s="205" t="s">
        <v>497</v>
      </c>
      <c r="M44" s="340">
        <v>2</v>
      </c>
      <c r="N44" s="498" t="s">
        <v>69</v>
      </c>
      <c r="O44" s="498" t="str">
        <f>IF(H44="","",VLOOKUP(H44,'[1]Procedimientos Publicar'!$C$6:$E$85,3,FALSE))</f>
        <v>SECRETARIA GENERAL</v>
      </c>
      <c r="P44" s="498" t="s">
        <v>367</v>
      </c>
      <c r="Q44" s="493"/>
      <c r="R44" s="493"/>
      <c r="S44" s="205"/>
      <c r="T44" s="40">
        <v>1</v>
      </c>
      <c r="U44" s="493"/>
      <c r="V44" s="224">
        <v>43739</v>
      </c>
      <c r="W44" s="224">
        <v>43891</v>
      </c>
      <c r="X44" s="39">
        <v>43830</v>
      </c>
      <c r="Y44" s="267" t="s">
        <v>493</v>
      </c>
      <c r="Z44" s="493">
        <v>2</v>
      </c>
      <c r="AA44" s="41">
        <f t="shared" si="0"/>
        <v>1</v>
      </c>
      <c r="AB44" s="60">
        <f t="shared" si="1"/>
        <v>1</v>
      </c>
      <c r="AC44" s="8" t="str">
        <f t="shared" si="2"/>
        <v>OK</v>
      </c>
      <c r="AF44" s="13" t="str">
        <f t="shared" si="3"/>
        <v>CUMPLIDA</v>
      </c>
      <c r="BG44" s="13" t="str">
        <f t="shared" si="4"/>
        <v>CUMPLIDA</v>
      </c>
      <c r="BI44" s="547" t="str">
        <f t="shared" si="5"/>
        <v>CERRADO</v>
      </c>
    </row>
    <row r="45" spans="1:61" ht="35.1" customHeight="1" x14ac:dyDescent="0.25">
      <c r="A45" s="32"/>
      <c r="B45" s="32"/>
      <c r="C45" s="34" t="s">
        <v>154</v>
      </c>
      <c r="D45" s="32"/>
      <c r="E45" s="612" t="s">
        <v>503</v>
      </c>
      <c r="F45" s="32"/>
      <c r="G45" s="32">
        <v>1</v>
      </c>
      <c r="H45" s="479" t="s">
        <v>737</v>
      </c>
      <c r="I45" s="62" t="s">
        <v>729</v>
      </c>
      <c r="J45" s="32"/>
      <c r="K45" s="32"/>
      <c r="L45" s="32"/>
      <c r="M45" s="32"/>
      <c r="N45" s="34" t="s">
        <v>69</v>
      </c>
      <c r="O45" s="34" t="str">
        <f>IF(H45="","",VLOOKUP(H45,'[1]Procedimientos Publicar'!$C$6:$E$85,3,FALSE))</f>
        <v>SECRETARIA GENERAL</v>
      </c>
      <c r="P45" s="34" t="s">
        <v>367</v>
      </c>
      <c r="Q45" s="32"/>
      <c r="R45" s="32"/>
      <c r="S45" s="32"/>
      <c r="T45" s="36">
        <v>1</v>
      </c>
      <c r="U45" s="32"/>
      <c r="V45" s="32"/>
      <c r="W45" s="32"/>
      <c r="X45" s="33">
        <v>43830</v>
      </c>
      <c r="Y45" s="32"/>
      <c r="Z45" s="32"/>
      <c r="AA45" s="37" t="str">
        <f t="shared" si="0"/>
        <v/>
      </c>
      <c r="AB45" s="65" t="str">
        <f t="shared" si="1"/>
        <v/>
      </c>
      <c r="AC45" s="8" t="str">
        <f t="shared" si="2"/>
        <v/>
      </c>
      <c r="AF45" s="13"/>
      <c r="BG45" s="13" t="str">
        <f t="shared" si="4"/>
        <v>INCUMPLIDA</v>
      </c>
      <c r="BI45" s="547" t="str">
        <f t="shared" si="5"/>
        <v>ABIERTO</v>
      </c>
    </row>
    <row r="46" spans="1:61" ht="35.1" customHeight="1" x14ac:dyDescent="0.25">
      <c r="A46" s="32"/>
      <c r="B46" s="32"/>
      <c r="C46" s="34" t="s">
        <v>154</v>
      </c>
      <c r="D46" s="32"/>
      <c r="E46" s="612"/>
      <c r="F46" s="32"/>
      <c r="G46" s="32">
        <v>2</v>
      </c>
      <c r="H46" s="479" t="s">
        <v>737</v>
      </c>
      <c r="I46" s="62" t="s">
        <v>730</v>
      </c>
      <c r="J46" s="32"/>
      <c r="K46" s="32"/>
      <c r="L46" s="32"/>
      <c r="M46" s="32"/>
      <c r="N46" s="34" t="s">
        <v>69</v>
      </c>
      <c r="O46" s="34" t="str">
        <f>IF(H46="","",VLOOKUP(H46,'[1]Procedimientos Publicar'!$C$6:$E$85,3,FALSE))</f>
        <v>SECRETARIA GENERAL</v>
      </c>
      <c r="P46" s="34" t="s">
        <v>367</v>
      </c>
      <c r="Q46" s="32"/>
      <c r="R46" s="32"/>
      <c r="S46" s="32"/>
      <c r="T46" s="36">
        <v>1</v>
      </c>
      <c r="U46" s="32"/>
      <c r="V46" s="32"/>
      <c r="W46" s="32"/>
      <c r="X46" s="33">
        <v>43830</v>
      </c>
      <c r="Y46" s="32"/>
      <c r="Z46" s="32"/>
      <c r="AA46" s="37" t="str">
        <f t="shared" si="0"/>
        <v/>
      </c>
      <c r="AB46" s="65" t="str">
        <f t="shared" si="1"/>
        <v/>
      </c>
      <c r="AC46" s="8" t="str">
        <f t="shared" si="2"/>
        <v/>
      </c>
      <c r="AF46" s="13"/>
      <c r="BG46" s="13" t="str">
        <f t="shared" si="4"/>
        <v>INCUMPLIDA</v>
      </c>
      <c r="BI46" s="547" t="str">
        <f t="shared" si="5"/>
        <v>ABIERTO</v>
      </c>
    </row>
    <row r="47" spans="1:61" ht="35.1" customHeight="1" x14ac:dyDescent="0.25">
      <c r="A47" s="32"/>
      <c r="B47" s="32"/>
      <c r="C47" s="34" t="s">
        <v>154</v>
      </c>
      <c r="D47" s="32"/>
      <c r="E47" s="612"/>
      <c r="F47" s="32"/>
      <c r="G47" s="32">
        <v>3</v>
      </c>
      <c r="H47" s="479" t="s">
        <v>737</v>
      </c>
      <c r="I47" s="62" t="s">
        <v>731</v>
      </c>
      <c r="J47" s="32"/>
      <c r="K47" s="32"/>
      <c r="L47" s="32"/>
      <c r="M47" s="32"/>
      <c r="N47" s="34" t="s">
        <v>69</v>
      </c>
      <c r="O47" s="34" t="str">
        <f>IF(H47="","",VLOOKUP(H47,'[1]Procedimientos Publicar'!$C$6:$E$85,3,FALSE))</f>
        <v>SECRETARIA GENERAL</v>
      </c>
      <c r="P47" s="34" t="s">
        <v>367</v>
      </c>
      <c r="Q47" s="32"/>
      <c r="R47" s="32"/>
      <c r="S47" s="32"/>
      <c r="T47" s="36">
        <v>1</v>
      </c>
      <c r="U47" s="32"/>
      <c r="V47" s="32"/>
      <c r="W47" s="32"/>
      <c r="X47" s="33">
        <v>43830</v>
      </c>
      <c r="Y47" s="32"/>
      <c r="Z47" s="32"/>
      <c r="AA47" s="37" t="str">
        <f t="shared" si="0"/>
        <v/>
      </c>
      <c r="AB47" s="65" t="str">
        <f t="shared" si="1"/>
        <v/>
      </c>
      <c r="AC47" s="8" t="str">
        <f t="shared" si="2"/>
        <v/>
      </c>
      <c r="AF47" s="13"/>
      <c r="BG47" s="13" t="str">
        <f t="shared" si="4"/>
        <v>INCUMPLIDA</v>
      </c>
      <c r="BI47" s="547" t="str">
        <f t="shared" si="5"/>
        <v>ABIERTO</v>
      </c>
    </row>
    <row r="48" spans="1:61" ht="35.1" customHeight="1" x14ac:dyDescent="0.25">
      <c r="A48" s="32"/>
      <c r="B48" s="32"/>
      <c r="C48" s="34" t="s">
        <v>154</v>
      </c>
      <c r="D48" s="32"/>
      <c r="E48" s="612"/>
      <c r="F48" s="32"/>
      <c r="G48" s="32">
        <v>4</v>
      </c>
      <c r="H48" s="479" t="s">
        <v>737</v>
      </c>
      <c r="I48" s="62" t="s">
        <v>732</v>
      </c>
      <c r="J48" s="32"/>
      <c r="K48" s="32"/>
      <c r="L48" s="32"/>
      <c r="M48" s="32"/>
      <c r="N48" s="34" t="s">
        <v>69</v>
      </c>
      <c r="O48" s="34" t="str">
        <f>IF(H48="","",VLOOKUP(H48,'[1]Procedimientos Publicar'!$C$6:$E$85,3,FALSE))</f>
        <v>SECRETARIA GENERAL</v>
      </c>
      <c r="P48" s="34" t="s">
        <v>367</v>
      </c>
      <c r="Q48" s="32"/>
      <c r="R48" s="32"/>
      <c r="S48" s="32"/>
      <c r="T48" s="36">
        <v>1</v>
      </c>
      <c r="U48" s="32"/>
      <c r="V48" s="32"/>
      <c r="W48" s="32"/>
      <c r="X48" s="33">
        <v>43830</v>
      </c>
      <c r="Y48" s="32"/>
      <c r="Z48" s="32"/>
      <c r="AA48" s="37" t="str">
        <f t="shared" si="0"/>
        <v/>
      </c>
      <c r="AB48" s="65" t="str">
        <f t="shared" si="1"/>
        <v/>
      </c>
      <c r="AC48" s="8" t="str">
        <f t="shared" si="2"/>
        <v/>
      </c>
      <c r="AF48" s="13"/>
      <c r="BG48" s="13" t="str">
        <f t="shared" si="4"/>
        <v>INCUMPLIDA</v>
      </c>
      <c r="BI48" s="547" t="str">
        <f t="shared" si="5"/>
        <v>ABIERTO</v>
      </c>
    </row>
    <row r="49" spans="1:61" ht="35.1" customHeight="1" x14ac:dyDescent="0.25">
      <c r="A49" s="32"/>
      <c r="B49" s="32"/>
      <c r="C49" s="34" t="s">
        <v>154</v>
      </c>
      <c r="D49" s="32"/>
      <c r="E49" s="612"/>
      <c r="F49" s="32"/>
      <c r="G49" s="32">
        <v>5</v>
      </c>
      <c r="H49" s="479" t="s">
        <v>737</v>
      </c>
      <c r="I49" s="62" t="s">
        <v>463</v>
      </c>
      <c r="J49" s="32"/>
      <c r="K49" s="32"/>
      <c r="L49" s="32"/>
      <c r="M49" s="32"/>
      <c r="N49" s="34" t="s">
        <v>69</v>
      </c>
      <c r="O49" s="34" t="str">
        <f>IF(H49="","",VLOOKUP(H49,'[1]Procedimientos Publicar'!$C$6:$E$85,3,FALSE))</f>
        <v>SECRETARIA GENERAL</v>
      </c>
      <c r="P49" s="34" t="s">
        <v>367</v>
      </c>
      <c r="Q49" s="32"/>
      <c r="R49" s="32"/>
      <c r="S49" s="32"/>
      <c r="T49" s="36">
        <v>1</v>
      </c>
      <c r="U49" s="32"/>
      <c r="V49" s="32"/>
      <c r="W49" s="32"/>
      <c r="X49" s="33">
        <v>43830</v>
      </c>
      <c r="Y49" s="32"/>
      <c r="Z49" s="32"/>
      <c r="AA49" s="37" t="str">
        <f t="shared" si="0"/>
        <v/>
      </c>
      <c r="AB49" s="65" t="str">
        <f t="shared" si="1"/>
        <v/>
      </c>
      <c r="AC49" s="8" t="str">
        <f t="shared" si="2"/>
        <v/>
      </c>
      <c r="AF49" s="13"/>
      <c r="BG49" s="13" t="str">
        <f t="shared" si="4"/>
        <v>INCUMPLIDA</v>
      </c>
      <c r="BI49" s="547" t="str">
        <f t="shared" si="5"/>
        <v>ABIERTO</v>
      </c>
    </row>
    <row r="50" spans="1:61" s="466" customFormat="1" ht="35.1" customHeight="1" x14ac:dyDescent="0.2">
      <c r="C50" s="464"/>
      <c r="E50" s="508"/>
      <c r="H50" s="501"/>
      <c r="I50" s="367"/>
      <c r="J50" s="386"/>
      <c r="K50" s="386"/>
      <c r="L50" s="386"/>
      <c r="N50" s="464"/>
      <c r="O50" s="464"/>
      <c r="P50" s="501"/>
      <c r="S50" s="386"/>
      <c r="T50" s="146"/>
      <c r="U50" s="386"/>
      <c r="V50" s="383"/>
      <c r="W50" s="383"/>
      <c r="X50" s="147"/>
      <c r="Y50" s="465"/>
      <c r="AA50" s="362"/>
      <c r="AB50" s="365"/>
      <c r="AD50" s="367"/>
      <c r="BG50" s="470"/>
    </row>
    <row r="51" spans="1:61" s="466" customFormat="1" ht="35.1" customHeight="1" x14ac:dyDescent="0.2">
      <c r="C51" s="464"/>
      <c r="E51" s="508"/>
      <c r="H51" s="501"/>
      <c r="I51" s="367"/>
      <c r="J51" s="386"/>
      <c r="K51" s="386"/>
      <c r="L51" s="386"/>
      <c r="N51" s="464"/>
      <c r="O51" s="464"/>
      <c r="P51" s="501"/>
      <c r="S51" s="386"/>
      <c r="T51" s="146"/>
      <c r="V51" s="383"/>
      <c r="W51" s="383"/>
      <c r="X51" s="147"/>
      <c r="Y51" s="465"/>
      <c r="AA51" s="362"/>
      <c r="AB51" s="365"/>
      <c r="AD51" s="465"/>
      <c r="AF51" s="470"/>
      <c r="BG51" s="470"/>
    </row>
    <row r="52" spans="1:61" s="466" customFormat="1" ht="35.1" customHeight="1" x14ac:dyDescent="0.2">
      <c r="C52" s="464"/>
      <c r="E52" s="508"/>
      <c r="H52" s="501"/>
      <c r="I52" s="367"/>
      <c r="J52" s="387"/>
      <c r="K52" s="367"/>
      <c r="L52" s="386"/>
      <c r="N52" s="464"/>
      <c r="O52" s="464"/>
      <c r="P52" s="386"/>
      <c r="S52" s="367"/>
      <c r="T52" s="146"/>
      <c r="V52" s="388"/>
      <c r="W52" s="388"/>
      <c r="X52" s="147"/>
      <c r="Y52" s="465"/>
      <c r="AA52" s="362"/>
      <c r="AB52" s="365"/>
      <c r="AD52" s="465"/>
      <c r="AF52" s="470"/>
      <c r="BG52" s="470"/>
    </row>
    <row r="53" spans="1:61" s="466" customFormat="1" ht="35.1" customHeight="1" x14ac:dyDescent="0.2">
      <c r="C53" s="464"/>
      <c r="E53" s="508"/>
      <c r="H53" s="501"/>
      <c r="I53" s="367"/>
      <c r="J53" s="386"/>
      <c r="K53" s="386"/>
      <c r="L53" s="386"/>
      <c r="N53" s="464"/>
      <c r="O53" s="464"/>
      <c r="P53" s="501"/>
      <c r="S53" s="386"/>
      <c r="T53" s="146"/>
      <c r="V53" s="383"/>
      <c r="W53" s="383"/>
      <c r="X53" s="147"/>
      <c r="Y53" s="465"/>
      <c r="AA53" s="362"/>
      <c r="AB53" s="365"/>
      <c r="AD53" s="361"/>
      <c r="AF53" s="470"/>
      <c r="BG53" s="470"/>
    </row>
    <row r="54" spans="1:61" s="466" customFormat="1" ht="35.1" customHeight="1" x14ac:dyDescent="0.25">
      <c r="C54" s="464"/>
      <c r="E54" s="511"/>
      <c r="H54" s="501"/>
      <c r="I54" s="202"/>
      <c r="J54" s="153"/>
      <c r="K54" s="153"/>
      <c r="L54" s="153"/>
      <c r="M54" s="154"/>
      <c r="N54" s="464"/>
      <c r="O54" s="464"/>
      <c r="P54" s="464"/>
      <c r="S54" s="153"/>
      <c r="T54" s="146"/>
      <c r="V54" s="18"/>
      <c r="W54" s="18"/>
      <c r="X54" s="147"/>
      <c r="Y54" s="15"/>
      <c r="AA54" s="362"/>
      <c r="AB54" s="365"/>
      <c r="AD54" s="364"/>
      <c r="AF54" s="470"/>
      <c r="BG54" s="470"/>
    </row>
    <row r="55" spans="1:61" s="466" customFormat="1" ht="69" customHeight="1" x14ac:dyDescent="0.25">
      <c r="C55" s="464"/>
      <c r="E55" s="511"/>
      <c r="H55" s="501"/>
      <c r="I55" s="202"/>
      <c r="J55" s="389"/>
      <c r="K55" s="153"/>
      <c r="L55" s="153"/>
      <c r="M55" s="157"/>
      <c r="N55" s="464"/>
      <c r="O55" s="464"/>
      <c r="P55" s="464"/>
      <c r="S55" s="153"/>
      <c r="T55" s="146"/>
      <c r="V55" s="158"/>
      <c r="W55" s="158"/>
      <c r="X55" s="147"/>
      <c r="Y55" s="15"/>
      <c r="AA55" s="362"/>
      <c r="AB55" s="365"/>
      <c r="AD55" s="364"/>
      <c r="AF55" s="470"/>
      <c r="BG55" s="470"/>
    </row>
    <row r="56" spans="1:61" s="466" customFormat="1" ht="69" customHeight="1" x14ac:dyDescent="0.25">
      <c r="C56" s="464"/>
      <c r="E56" s="511"/>
      <c r="H56" s="501"/>
      <c r="I56" s="376"/>
      <c r="J56" s="376"/>
      <c r="K56" s="15"/>
      <c r="L56" s="153"/>
      <c r="M56" s="154"/>
      <c r="N56" s="464"/>
      <c r="O56" s="464"/>
      <c r="P56" s="464"/>
      <c r="S56" s="15"/>
      <c r="T56" s="146"/>
      <c r="V56" s="18"/>
      <c r="W56" s="18"/>
      <c r="X56" s="147"/>
      <c r="Y56" s="15"/>
      <c r="AA56" s="362"/>
      <c r="AB56" s="365"/>
      <c r="AD56" s="17"/>
      <c r="AF56" s="470"/>
      <c r="BG56" s="470"/>
    </row>
    <row r="57" spans="1:61" s="466" customFormat="1" ht="69" customHeight="1" x14ac:dyDescent="0.25">
      <c r="C57" s="464"/>
      <c r="E57" s="511"/>
      <c r="H57" s="501"/>
      <c r="I57" s="390"/>
      <c r="J57" s="15"/>
      <c r="K57" s="15"/>
      <c r="L57" s="17"/>
      <c r="M57" s="162"/>
      <c r="N57" s="464"/>
      <c r="O57" s="464"/>
      <c r="P57" s="464"/>
      <c r="S57" s="15"/>
      <c r="T57" s="146"/>
      <c r="V57" s="18"/>
      <c r="W57" s="18"/>
      <c r="X57" s="147"/>
      <c r="Y57" s="15"/>
      <c r="AA57" s="362"/>
      <c r="AB57" s="365"/>
      <c r="AD57" s="364"/>
      <c r="AF57" s="470"/>
      <c r="BG57" s="470"/>
    </row>
    <row r="58" spans="1:61" s="466" customFormat="1" ht="69" customHeight="1" x14ac:dyDescent="0.25">
      <c r="C58" s="464"/>
      <c r="E58" s="511"/>
      <c r="H58" s="501"/>
      <c r="I58" s="202"/>
      <c r="J58" s="15"/>
      <c r="K58" s="15"/>
      <c r="L58" s="391"/>
      <c r="M58" s="164"/>
      <c r="N58" s="464"/>
      <c r="O58" s="464"/>
      <c r="P58" s="464"/>
      <c r="S58" s="15"/>
      <c r="T58" s="146"/>
      <c r="V58" s="18"/>
      <c r="W58" s="155"/>
      <c r="X58" s="147"/>
      <c r="Y58" s="15"/>
      <c r="AA58" s="362"/>
      <c r="AB58" s="365"/>
      <c r="AD58" s="17"/>
      <c r="AF58" s="470"/>
      <c r="BG58" s="470"/>
    </row>
    <row r="59" spans="1:61" s="466" customFormat="1" ht="69" customHeight="1" x14ac:dyDescent="0.25">
      <c r="C59" s="464"/>
      <c r="E59" s="511"/>
      <c r="H59" s="501"/>
      <c r="I59" s="376"/>
      <c r="J59" s="15"/>
      <c r="K59" s="27"/>
      <c r="L59" s="27"/>
      <c r="M59" s="154"/>
      <c r="N59" s="464"/>
      <c r="O59" s="464"/>
      <c r="P59" s="464"/>
      <c r="S59" s="27"/>
      <c r="T59" s="146"/>
      <c r="V59" s="18"/>
      <c r="W59" s="18"/>
      <c r="X59" s="147"/>
      <c r="Y59" s="15"/>
      <c r="AA59" s="362"/>
      <c r="AB59" s="365"/>
      <c r="AD59" s="17"/>
      <c r="AF59" s="470"/>
      <c r="AG59" s="470"/>
      <c r="AH59" s="470"/>
      <c r="AI59" s="470"/>
      <c r="AJ59" s="470"/>
      <c r="AK59" s="470"/>
      <c r="AL59" s="470"/>
      <c r="AM59" s="470"/>
      <c r="AN59" s="470"/>
      <c r="AO59" s="470"/>
      <c r="AP59" s="470"/>
      <c r="AQ59" s="470"/>
      <c r="AR59" s="470"/>
      <c r="AS59" s="470"/>
      <c r="AT59" s="470"/>
      <c r="AU59" s="470"/>
      <c r="AV59" s="470"/>
      <c r="AW59" s="470"/>
      <c r="AX59" s="470"/>
      <c r="AY59" s="470"/>
      <c r="AZ59" s="470"/>
      <c r="BA59" s="470"/>
      <c r="BB59" s="470"/>
      <c r="BC59" s="470"/>
      <c r="BD59" s="470"/>
      <c r="BE59" s="470"/>
      <c r="BF59" s="470"/>
      <c r="BG59" s="470"/>
    </row>
    <row r="60" spans="1:61" s="466" customFormat="1" ht="69" customHeight="1" x14ac:dyDescent="0.25">
      <c r="C60" s="464"/>
      <c r="E60" s="511"/>
      <c r="H60" s="501"/>
      <c r="I60" s="202"/>
      <c r="J60" s="15"/>
      <c r="K60" s="15"/>
      <c r="L60" s="15"/>
      <c r="M60" s="162"/>
      <c r="N60" s="464"/>
      <c r="O60" s="464"/>
      <c r="P60" s="464"/>
      <c r="S60" s="15"/>
      <c r="T60" s="146"/>
      <c r="V60" s="18"/>
      <c r="W60" s="18"/>
      <c r="X60" s="147"/>
      <c r="Y60" s="15"/>
      <c r="AA60" s="362"/>
      <c r="AB60" s="365"/>
      <c r="AD60" s="17"/>
      <c r="AF60" s="470"/>
      <c r="BG60" s="470"/>
    </row>
    <row r="61" spans="1:61" s="466" customFormat="1" ht="69" customHeight="1" x14ac:dyDescent="0.25">
      <c r="C61" s="464"/>
      <c r="E61" s="511"/>
      <c r="H61" s="501"/>
      <c r="I61" s="202"/>
      <c r="J61" s="15"/>
      <c r="K61" s="15"/>
      <c r="L61" s="15"/>
      <c r="M61" s="162"/>
      <c r="N61" s="464"/>
      <c r="O61" s="464"/>
      <c r="P61" s="464"/>
      <c r="S61" s="15"/>
      <c r="T61" s="146"/>
      <c r="V61" s="18"/>
      <c r="W61" s="18"/>
      <c r="X61" s="147"/>
      <c r="Y61" s="15"/>
      <c r="AA61" s="362"/>
      <c r="AB61" s="365"/>
      <c r="AD61" s="17"/>
      <c r="AF61" s="470"/>
      <c r="BG61" s="470"/>
    </row>
    <row r="62" spans="1:61" s="466" customFormat="1" ht="69" customHeight="1" x14ac:dyDescent="0.25">
      <c r="C62" s="464"/>
      <c r="E62" s="511"/>
      <c r="H62" s="501"/>
      <c r="I62" s="202"/>
      <c r="J62" s="15"/>
      <c r="K62" s="15"/>
      <c r="L62" s="15"/>
      <c r="M62" s="162"/>
      <c r="N62" s="464"/>
      <c r="O62" s="464"/>
      <c r="P62" s="464"/>
      <c r="S62" s="15"/>
      <c r="T62" s="146"/>
      <c r="V62" s="18"/>
      <c r="W62" s="18"/>
      <c r="X62" s="147"/>
      <c r="Y62" s="15"/>
      <c r="AA62" s="362"/>
      <c r="AB62" s="365"/>
      <c r="AD62" s="175"/>
      <c r="AF62" s="470"/>
      <c r="BG62" s="470"/>
    </row>
    <row r="63" spans="1:61" s="466" customFormat="1" ht="69" customHeight="1" x14ac:dyDescent="0.25">
      <c r="C63" s="464"/>
      <c r="E63" s="511"/>
      <c r="H63" s="501"/>
      <c r="I63" s="202"/>
      <c r="J63" s="27"/>
      <c r="K63" s="27"/>
      <c r="L63" s="27"/>
      <c r="M63" s="164"/>
      <c r="N63" s="464"/>
      <c r="O63" s="464"/>
      <c r="P63" s="464"/>
      <c r="S63" s="27"/>
      <c r="T63" s="146"/>
      <c r="V63" s="18"/>
      <c r="W63" s="18"/>
      <c r="X63" s="147"/>
      <c r="Y63" s="15"/>
      <c r="AA63" s="362"/>
      <c r="AB63" s="365"/>
      <c r="AD63" s="17"/>
      <c r="AF63" s="470"/>
      <c r="BG63" s="470"/>
    </row>
    <row r="64" spans="1:61" s="466" customFormat="1" ht="69" customHeight="1" x14ac:dyDescent="0.25">
      <c r="C64" s="464"/>
      <c r="E64" s="508"/>
      <c r="H64" s="501"/>
      <c r="I64" s="367"/>
      <c r="J64" s="392"/>
      <c r="N64" s="464"/>
      <c r="O64" s="464"/>
      <c r="P64" s="464"/>
      <c r="T64" s="146"/>
      <c r="X64" s="147"/>
      <c r="Y64" s="203"/>
      <c r="AA64" s="362"/>
      <c r="AB64" s="365"/>
      <c r="AD64" s="15"/>
      <c r="AF64" s="470"/>
      <c r="BG64" s="470"/>
    </row>
    <row r="65" spans="3:59" s="466" customFormat="1" ht="69" customHeight="1" x14ac:dyDescent="0.25">
      <c r="C65" s="464"/>
      <c r="E65" s="508"/>
      <c r="H65" s="501"/>
      <c r="I65" s="202"/>
      <c r="J65" s="392"/>
      <c r="N65" s="464"/>
      <c r="O65" s="464"/>
      <c r="P65" s="464"/>
      <c r="T65" s="146"/>
      <c r="X65" s="147"/>
      <c r="Y65" s="203"/>
      <c r="AA65" s="362"/>
      <c r="AB65" s="365"/>
      <c r="AD65" s="15"/>
      <c r="AF65" s="470"/>
      <c r="BG65" s="470"/>
    </row>
    <row r="66" spans="3:59" s="466" customFormat="1" ht="69" customHeight="1" x14ac:dyDescent="0.25">
      <c r="C66" s="464"/>
      <c r="E66" s="508"/>
      <c r="H66" s="501"/>
      <c r="I66" s="202"/>
      <c r="J66" s="392"/>
      <c r="N66" s="464"/>
      <c r="O66" s="464"/>
      <c r="P66" s="464"/>
      <c r="T66" s="146"/>
      <c r="X66" s="147"/>
      <c r="Y66" s="203"/>
      <c r="AA66" s="362"/>
      <c r="AB66" s="365"/>
      <c r="AD66" s="15"/>
      <c r="AF66" s="470"/>
      <c r="BG66" s="470"/>
    </row>
    <row r="67" spans="3:59" s="466" customFormat="1" ht="69" customHeight="1" x14ac:dyDescent="0.25">
      <c r="C67" s="464"/>
      <c r="E67" s="508"/>
      <c r="H67" s="501"/>
      <c r="I67" s="202"/>
      <c r="J67" s="392"/>
      <c r="N67" s="464"/>
      <c r="O67" s="464"/>
      <c r="P67" s="464"/>
      <c r="T67" s="146"/>
      <c r="X67" s="147"/>
      <c r="Y67" s="203"/>
      <c r="AA67" s="362"/>
      <c r="AB67" s="365"/>
      <c r="AD67" s="15"/>
      <c r="AF67" s="470"/>
      <c r="BG67" s="470"/>
    </row>
    <row r="68" spans="3:59" s="466" customFormat="1" ht="69" customHeight="1" x14ac:dyDescent="0.2">
      <c r="C68" s="464"/>
      <c r="E68" s="503"/>
      <c r="H68" s="501"/>
      <c r="I68" s="370"/>
      <c r="N68" s="464"/>
      <c r="O68" s="464"/>
      <c r="P68" s="464"/>
      <c r="T68" s="146"/>
      <c r="X68" s="147"/>
      <c r="Y68" s="372"/>
      <c r="AA68" s="362"/>
      <c r="AB68" s="365"/>
      <c r="AF68" s="470"/>
      <c r="BG68" s="470"/>
    </row>
    <row r="69" spans="3:59" s="466" customFormat="1" ht="69" customHeight="1" x14ac:dyDescent="0.25">
      <c r="C69" s="464"/>
      <c r="E69" s="503"/>
      <c r="H69" s="501"/>
      <c r="I69" s="202"/>
      <c r="J69" s="203"/>
      <c r="K69" s="27"/>
      <c r="L69" s="20"/>
      <c r="M69" s="197"/>
      <c r="N69" s="464"/>
      <c r="O69" s="464"/>
      <c r="P69" s="464"/>
      <c r="T69" s="146"/>
      <c r="U69" s="27"/>
      <c r="V69" s="393"/>
      <c r="W69" s="393"/>
      <c r="X69" s="147"/>
      <c r="Y69" s="27"/>
      <c r="AA69" s="362"/>
      <c r="AB69" s="365"/>
      <c r="AF69" s="470"/>
      <c r="BG69" s="470"/>
    </row>
    <row r="70" spans="3:59" s="466" customFormat="1" ht="69" customHeight="1" x14ac:dyDescent="0.25">
      <c r="C70" s="464"/>
      <c r="E70" s="503"/>
      <c r="H70" s="501"/>
      <c r="I70" s="202"/>
      <c r="J70" s="203"/>
      <c r="K70" s="17"/>
      <c r="L70" s="199"/>
      <c r="M70" s="164"/>
      <c r="N70" s="464"/>
      <c r="O70" s="464"/>
      <c r="P70" s="464"/>
      <c r="T70" s="146"/>
      <c r="U70" s="17"/>
      <c r="V70" s="393"/>
      <c r="W70" s="393"/>
      <c r="X70" s="147"/>
      <c r="Y70" s="27"/>
      <c r="AA70" s="362"/>
      <c r="AB70" s="365"/>
      <c r="AF70" s="470"/>
      <c r="BG70" s="470"/>
    </row>
    <row r="71" spans="3:59" s="466" customFormat="1" ht="69" customHeight="1" x14ac:dyDescent="0.2">
      <c r="C71" s="464"/>
      <c r="E71" s="503"/>
      <c r="H71" s="501"/>
      <c r="I71" s="465"/>
      <c r="J71" s="203"/>
      <c r="K71" s="465"/>
      <c r="L71" s="200"/>
      <c r="M71" s="465"/>
      <c r="N71" s="464"/>
      <c r="O71" s="464"/>
      <c r="P71" s="395"/>
      <c r="T71" s="146"/>
      <c r="U71" s="465"/>
      <c r="V71" s="378"/>
      <c r="W71" s="201"/>
      <c r="X71" s="147"/>
      <c r="Y71" s="403"/>
      <c r="AA71" s="362"/>
      <c r="AB71" s="365"/>
      <c r="AF71" s="470"/>
      <c r="BG71" s="470"/>
    </row>
    <row r="72" spans="3:59" s="466" customFormat="1" ht="69" customHeight="1" x14ac:dyDescent="0.2">
      <c r="C72" s="464"/>
      <c r="E72" s="503"/>
      <c r="H72" s="501"/>
      <c r="I72" s="202"/>
      <c r="J72" s="199"/>
      <c r="K72" s="16"/>
      <c r="L72" s="199"/>
      <c r="M72" s="164"/>
      <c r="N72" s="464"/>
      <c r="O72" s="464"/>
      <c r="P72" s="464"/>
      <c r="T72" s="146"/>
      <c r="U72" s="16"/>
      <c r="V72" s="393"/>
      <c r="W72" s="393"/>
      <c r="X72" s="147"/>
      <c r="Y72" s="403"/>
      <c r="AA72" s="362"/>
      <c r="AB72" s="365"/>
      <c r="AF72" s="470"/>
      <c r="BG72" s="470"/>
    </row>
    <row r="73" spans="3:59" s="466" customFormat="1" ht="69" customHeight="1" x14ac:dyDescent="0.2">
      <c r="C73" s="464"/>
      <c r="E73" s="503"/>
      <c r="H73" s="501"/>
      <c r="I73" s="370"/>
      <c r="N73" s="464"/>
      <c r="O73" s="464"/>
      <c r="T73" s="146"/>
      <c r="X73" s="147"/>
      <c r="Y73" s="372"/>
      <c r="AA73" s="362"/>
      <c r="AB73" s="365"/>
      <c r="AF73" s="470"/>
      <c r="BG73" s="470"/>
    </row>
    <row r="74" spans="3:59" s="466" customFormat="1" ht="69" customHeight="1" x14ac:dyDescent="0.2">
      <c r="C74" s="464"/>
      <c r="E74" s="503"/>
      <c r="H74" s="501"/>
      <c r="I74" s="370"/>
      <c r="N74" s="464"/>
      <c r="O74" s="464"/>
      <c r="T74" s="146"/>
      <c r="X74" s="147"/>
      <c r="Y74" s="372"/>
      <c r="AA74" s="362"/>
      <c r="AB74" s="365"/>
      <c r="AF74" s="470"/>
      <c r="BG74" s="470"/>
    </row>
    <row r="75" spans="3:59" s="466" customFormat="1" ht="69" customHeight="1" x14ac:dyDescent="0.25">
      <c r="C75" s="464"/>
      <c r="E75" s="503"/>
      <c r="H75" s="501"/>
      <c r="I75" s="202"/>
      <c r="N75" s="464"/>
      <c r="O75" s="464"/>
      <c r="P75" s="395"/>
      <c r="T75" s="146"/>
      <c r="X75" s="147"/>
      <c r="Y75" s="366"/>
      <c r="AA75" s="362"/>
      <c r="AB75" s="365"/>
      <c r="AF75" s="470"/>
      <c r="BG75" s="470"/>
    </row>
    <row r="76" spans="3:59" s="466" customFormat="1" ht="69" customHeight="1" x14ac:dyDescent="0.2">
      <c r="C76" s="464"/>
      <c r="E76" s="503"/>
      <c r="H76" s="258"/>
      <c r="I76" s="386"/>
      <c r="J76" s="199"/>
      <c r="K76" s="17"/>
      <c r="L76" s="17"/>
      <c r="N76" s="464"/>
      <c r="O76" s="464"/>
      <c r="P76" s="464"/>
      <c r="T76" s="146"/>
      <c r="U76" s="17"/>
      <c r="V76" s="393"/>
      <c r="W76" s="393"/>
      <c r="X76" s="147"/>
      <c r="Y76" s="366"/>
      <c r="AA76" s="362"/>
      <c r="AB76" s="365"/>
      <c r="AF76" s="470"/>
      <c r="BG76" s="470"/>
    </row>
    <row r="77" spans="3:59" s="466" customFormat="1" ht="69" customHeight="1" x14ac:dyDescent="0.25">
      <c r="C77" s="464"/>
      <c r="E77" s="503"/>
      <c r="H77" s="258"/>
      <c r="I77" s="370"/>
      <c r="J77" s="396"/>
      <c r="N77" s="464"/>
      <c r="O77" s="464"/>
      <c r="P77" s="464"/>
      <c r="T77" s="146"/>
      <c r="X77" s="147"/>
      <c r="AA77" s="362"/>
      <c r="AB77" s="365"/>
      <c r="AF77" s="470"/>
      <c r="BG77" s="470"/>
    </row>
    <row r="78" spans="3:59" s="466" customFormat="1" ht="69" customHeight="1" x14ac:dyDescent="0.2">
      <c r="C78" s="464"/>
      <c r="E78" s="503"/>
      <c r="H78" s="258"/>
      <c r="I78" s="397"/>
      <c r="J78" s="199"/>
      <c r="K78" s="17"/>
      <c r="L78" s="17"/>
      <c r="N78" s="464"/>
      <c r="O78" s="464"/>
      <c r="P78" s="464"/>
      <c r="T78" s="146"/>
      <c r="U78" s="17"/>
      <c r="V78" s="393"/>
      <c r="W78" s="393"/>
      <c r="X78" s="147"/>
      <c r="Y78" s="361"/>
      <c r="AA78" s="362"/>
      <c r="AB78" s="365"/>
      <c r="AF78" s="470"/>
      <c r="BG78" s="470"/>
    </row>
    <row r="79" spans="3:59" s="466" customFormat="1" ht="69" customHeight="1" x14ac:dyDescent="0.2">
      <c r="C79" s="464"/>
      <c r="E79" s="503"/>
      <c r="H79" s="258"/>
      <c r="I79" s="386"/>
      <c r="J79" s="398"/>
      <c r="K79" s="398"/>
      <c r="N79" s="464"/>
      <c r="O79" s="464"/>
      <c r="P79" s="464"/>
      <c r="T79" s="146"/>
      <c r="X79" s="147"/>
      <c r="AA79" s="362"/>
      <c r="AB79" s="365"/>
      <c r="AF79" s="470"/>
      <c r="BG79" s="470"/>
    </row>
    <row r="80" spans="3:59" s="466" customFormat="1" ht="69" customHeight="1" x14ac:dyDescent="0.2">
      <c r="C80" s="464"/>
      <c r="E80" s="511"/>
      <c r="H80" s="258"/>
      <c r="I80" s="399"/>
      <c r="K80" s="503"/>
      <c r="M80" s="400"/>
      <c r="N80" s="464"/>
      <c r="O80" s="464"/>
      <c r="P80" s="464"/>
      <c r="T80" s="146"/>
      <c r="V80" s="382"/>
      <c r="W80" s="382"/>
      <c r="X80" s="147"/>
      <c r="Y80" s="196"/>
      <c r="AA80" s="362"/>
      <c r="AB80" s="365"/>
      <c r="AF80" s="470"/>
      <c r="BG80" s="470"/>
    </row>
    <row r="81" spans="3:59" s="466" customFormat="1" ht="69" customHeight="1" x14ac:dyDescent="0.25">
      <c r="C81" s="464"/>
      <c r="E81" s="511"/>
      <c r="H81" s="258"/>
      <c r="I81" s="401"/>
      <c r="K81" s="503"/>
      <c r="M81" s="400"/>
      <c r="N81" s="464"/>
      <c r="O81" s="464"/>
      <c r="P81" s="464"/>
      <c r="T81" s="146"/>
      <c r="V81" s="382"/>
      <c r="W81" s="382"/>
      <c r="X81" s="147"/>
      <c r="Y81" s="196"/>
      <c r="AA81" s="362"/>
      <c r="AB81" s="365"/>
      <c r="AF81" s="470"/>
      <c r="BG81" s="470"/>
    </row>
    <row r="82" spans="3:59" s="466" customFormat="1" ht="69" customHeight="1" x14ac:dyDescent="0.25">
      <c r="C82" s="464"/>
      <c r="E82" s="511"/>
      <c r="H82" s="258"/>
      <c r="I82" s="401"/>
      <c r="K82" s="380"/>
      <c r="M82" s="400"/>
      <c r="N82" s="464"/>
      <c r="O82" s="464"/>
      <c r="P82" s="395"/>
      <c r="T82" s="146"/>
      <c r="V82" s="382"/>
      <c r="W82" s="382"/>
      <c r="X82" s="147"/>
      <c r="Y82" s="196"/>
      <c r="AA82" s="362"/>
      <c r="AB82" s="365"/>
      <c r="AF82" s="470"/>
      <c r="BG82" s="470"/>
    </row>
    <row r="83" spans="3:59" s="466" customFormat="1" ht="69" customHeight="1" x14ac:dyDescent="0.2">
      <c r="C83" s="464"/>
      <c r="E83" s="511"/>
      <c r="H83" s="258"/>
      <c r="I83" s="402"/>
      <c r="M83" s="400"/>
      <c r="N83" s="464"/>
      <c r="O83" s="464"/>
      <c r="P83" s="464"/>
      <c r="T83" s="146"/>
      <c r="V83" s="382"/>
      <c r="W83" s="382"/>
      <c r="X83" s="147"/>
      <c r="Y83" s="372"/>
      <c r="AA83" s="362"/>
      <c r="AB83" s="365"/>
      <c r="AF83" s="470"/>
      <c r="BG83" s="470"/>
    </row>
    <row r="84" spans="3:59" s="466" customFormat="1" ht="69" customHeight="1" x14ac:dyDescent="0.2">
      <c r="C84" s="464"/>
      <c r="E84" s="511"/>
      <c r="H84" s="258"/>
      <c r="I84" s="402"/>
      <c r="M84" s="400"/>
      <c r="N84" s="464"/>
      <c r="O84" s="464"/>
      <c r="P84" s="464"/>
      <c r="T84" s="146"/>
      <c r="V84" s="382"/>
      <c r="W84" s="382"/>
      <c r="X84" s="147"/>
      <c r="Y84" s="372"/>
      <c r="AA84" s="362"/>
      <c r="AB84" s="365"/>
      <c r="AF84" s="470"/>
      <c r="BG84" s="470"/>
    </row>
    <row r="85" spans="3:59" s="466" customFormat="1" ht="69" customHeight="1" x14ac:dyDescent="0.25">
      <c r="C85" s="464"/>
      <c r="E85" s="511"/>
      <c r="H85" s="258"/>
      <c r="I85" s="401"/>
      <c r="M85" s="400"/>
      <c r="N85" s="464"/>
      <c r="O85" s="464"/>
      <c r="P85" s="394"/>
      <c r="T85" s="146"/>
      <c r="V85" s="382"/>
      <c r="W85" s="382"/>
      <c r="X85" s="147"/>
      <c r="Y85" s="196"/>
      <c r="AA85" s="362"/>
      <c r="AB85" s="365"/>
      <c r="AF85" s="470"/>
      <c r="BG85" s="470"/>
    </row>
    <row r="86" spans="3:59" s="466" customFormat="1" ht="69" customHeight="1" x14ac:dyDescent="0.25">
      <c r="C86" s="464"/>
      <c r="E86" s="511"/>
      <c r="H86" s="258"/>
      <c r="I86" s="401"/>
      <c r="M86" s="400"/>
      <c r="N86" s="464"/>
      <c r="O86" s="464"/>
      <c r="P86" s="394"/>
      <c r="T86" s="146"/>
      <c r="V86" s="382"/>
      <c r="W86" s="382"/>
      <c r="X86" s="147"/>
      <c r="Y86" s="196"/>
      <c r="AA86" s="362"/>
      <c r="AB86" s="365"/>
      <c r="AF86" s="470"/>
      <c r="BG86" s="470"/>
    </row>
    <row r="87" spans="3:59" s="466" customFormat="1" ht="69" customHeight="1" x14ac:dyDescent="0.25">
      <c r="C87" s="464"/>
      <c r="E87" s="511"/>
      <c r="H87" s="258"/>
      <c r="I87" s="401"/>
      <c r="J87" s="199"/>
      <c r="K87" s="464"/>
      <c r="L87" s="380"/>
      <c r="M87" s="400"/>
      <c r="N87" s="464"/>
      <c r="O87" s="464"/>
      <c r="P87" s="258"/>
      <c r="S87" s="464"/>
      <c r="T87" s="146"/>
      <c r="V87" s="393"/>
      <c r="W87" s="393"/>
      <c r="X87" s="147"/>
      <c r="Y87" s="196"/>
      <c r="AA87" s="362"/>
      <c r="AB87" s="365"/>
      <c r="AF87" s="470"/>
      <c r="BG87" s="470"/>
    </row>
    <row r="88" spans="3:59" s="466" customFormat="1" ht="69" customHeight="1" x14ac:dyDescent="0.2">
      <c r="C88" s="464"/>
      <c r="E88" s="511"/>
      <c r="H88" s="258"/>
      <c r="I88" s="403"/>
      <c r="J88" s="395"/>
      <c r="K88" s="395"/>
      <c r="L88" s="395"/>
      <c r="M88" s="258"/>
      <c r="N88" s="464"/>
      <c r="O88" s="464"/>
      <c r="P88" s="464"/>
      <c r="T88" s="146"/>
      <c r="V88" s="393"/>
      <c r="W88" s="393"/>
      <c r="X88" s="147"/>
      <c r="Y88" s="372"/>
      <c r="AA88" s="362"/>
      <c r="AB88" s="365"/>
      <c r="AF88" s="470"/>
      <c r="BG88" s="470"/>
    </row>
    <row r="89" spans="3:59" s="466" customFormat="1" ht="69" customHeight="1" x14ac:dyDescent="0.25">
      <c r="C89" s="464"/>
      <c r="E89" s="511"/>
      <c r="H89" s="258"/>
      <c r="I89" s="376"/>
      <c r="J89" s="199"/>
      <c r="K89" s="258"/>
      <c r="L89" s="258"/>
      <c r="M89" s="258"/>
      <c r="N89" s="464"/>
      <c r="O89" s="464"/>
      <c r="P89" s="258"/>
      <c r="S89" s="258"/>
      <c r="T89" s="146"/>
      <c r="V89" s="393"/>
      <c r="W89" s="393"/>
      <c r="X89" s="147"/>
      <c r="Y89" s="196"/>
      <c r="AA89" s="362"/>
      <c r="AB89" s="365"/>
      <c r="AF89" s="470"/>
      <c r="BG89" s="470"/>
    </row>
    <row r="90" spans="3:59" s="466" customFormat="1" ht="69" customHeight="1" x14ac:dyDescent="0.25">
      <c r="C90" s="464"/>
      <c r="E90" s="511"/>
      <c r="H90" s="258"/>
      <c r="I90" s="376"/>
      <c r="J90" s="199"/>
      <c r="K90" s="258"/>
      <c r="L90" s="258"/>
      <c r="M90" s="258"/>
      <c r="N90" s="464"/>
      <c r="O90" s="464"/>
      <c r="P90" s="258"/>
      <c r="S90" s="258"/>
      <c r="T90" s="146"/>
      <c r="V90" s="393"/>
      <c r="W90" s="393"/>
      <c r="X90" s="147"/>
      <c r="Y90" s="258"/>
      <c r="AA90" s="362"/>
      <c r="AB90" s="365"/>
      <c r="AF90" s="470"/>
      <c r="BG90" s="470"/>
    </row>
    <row r="91" spans="3:59" s="466" customFormat="1" ht="69" customHeight="1" x14ac:dyDescent="0.25">
      <c r="C91" s="464"/>
      <c r="E91" s="511"/>
      <c r="H91" s="258"/>
      <c r="I91" s="376"/>
      <c r="J91" s="199"/>
      <c r="K91" s="258"/>
      <c r="L91" s="258"/>
      <c r="M91" s="258"/>
      <c r="N91" s="464"/>
      <c r="O91" s="464"/>
      <c r="P91" s="258"/>
      <c r="S91" s="258"/>
      <c r="T91" s="146"/>
      <c r="V91" s="393"/>
      <c r="W91" s="393"/>
      <c r="X91" s="147"/>
      <c r="Y91" s="27"/>
      <c r="AA91" s="362"/>
      <c r="AB91" s="365"/>
      <c r="AF91" s="470"/>
      <c r="BG91" s="470"/>
    </row>
    <row r="92" spans="3:59" s="466" customFormat="1" ht="69" customHeight="1" x14ac:dyDescent="0.25">
      <c r="C92" s="464"/>
      <c r="E92" s="511"/>
      <c r="H92" s="258"/>
      <c r="I92" s="376"/>
      <c r="J92" s="199"/>
      <c r="K92" s="258"/>
      <c r="L92" s="258"/>
      <c r="M92" s="258"/>
      <c r="N92" s="464"/>
      <c r="O92" s="464"/>
      <c r="P92" s="258"/>
      <c r="S92" s="258"/>
      <c r="T92" s="146"/>
      <c r="V92" s="393"/>
      <c r="W92" s="393"/>
      <c r="X92" s="147"/>
      <c r="Y92" s="27"/>
      <c r="AA92" s="362"/>
      <c r="AB92" s="365"/>
      <c r="AF92" s="470"/>
      <c r="BG92" s="470"/>
    </row>
    <row r="93" spans="3:59" s="466" customFormat="1" ht="69" customHeight="1" x14ac:dyDescent="0.25">
      <c r="C93" s="464"/>
      <c r="E93" s="511"/>
      <c r="H93" s="258"/>
      <c r="I93" s="376"/>
      <c r="J93" s="199"/>
      <c r="K93" s="258"/>
      <c r="L93" s="258"/>
      <c r="M93" s="258"/>
      <c r="N93" s="464"/>
      <c r="O93" s="464"/>
      <c r="P93" s="258"/>
      <c r="S93" s="258"/>
      <c r="T93" s="146"/>
      <c r="V93" s="393"/>
      <c r="W93" s="393"/>
      <c r="X93" s="147"/>
      <c r="Y93" s="27"/>
      <c r="AA93" s="362"/>
      <c r="AB93" s="365"/>
      <c r="AF93" s="470"/>
      <c r="BG93" s="470"/>
    </row>
    <row r="94" spans="3:59" s="466" customFormat="1" ht="69" customHeight="1" x14ac:dyDescent="0.25">
      <c r="C94" s="464"/>
      <c r="E94" s="511"/>
      <c r="H94" s="258"/>
      <c r="I94" s="376"/>
      <c r="J94" s="199"/>
      <c r="K94" s="258"/>
      <c r="L94" s="258"/>
      <c r="M94" s="258"/>
      <c r="N94" s="464"/>
      <c r="O94" s="464"/>
      <c r="P94" s="258"/>
      <c r="S94" s="258"/>
      <c r="T94" s="146"/>
      <c r="V94" s="393"/>
      <c r="W94" s="393"/>
      <c r="X94" s="147"/>
      <c r="Y94" s="258"/>
      <c r="AA94" s="362"/>
      <c r="AB94" s="365"/>
      <c r="AF94" s="470"/>
      <c r="BG94" s="470"/>
    </row>
    <row r="95" spans="3:59" s="466" customFormat="1" ht="69" customHeight="1" x14ac:dyDescent="0.25">
      <c r="C95" s="464"/>
      <c r="E95" s="503"/>
      <c r="H95" s="501"/>
      <c r="I95" s="388"/>
      <c r="J95" s="199"/>
      <c r="N95" s="464"/>
      <c r="O95" s="464"/>
      <c r="P95" s="464"/>
      <c r="T95" s="146"/>
      <c r="X95" s="147"/>
      <c r="Y95" s="258"/>
      <c r="AA95" s="362"/>
      <c r="AB95" s="365"/>
      <c r="AF95" s="470"/>
      <c r="BG95" s="470"/>
    </row>
    <row r="96" spans="3:59" s="466" customFormat="1" ht="69" customHeight="1" x14ac:dyDescent="0.25">
      <c r="C96" s="464"/>
      <c r="E96" s="503"/>
      <c r="H96" s="501"/>
      <c r="I96" s="504"/>
      <c r="N96" s="464"/>
      <c r="O96" s="464"/>
      <c r="P96" s="464"/>
      <c r="T96" s="146"/>
      <c r="X96" s="147"/>
      <c r="AA96" s="362"/>
      <c r="AB96" s="365"/>
      <c r="AF96" s="470"/>
      <c r="BG96" s="470"/>
    </row>
    <row r="97" spans="3:59" s="466" customFormat="1" ht="69" customHeight="1" x14ac:dyDescent="0.25">
      <c r="C97" s="464"/>
      <c r="E97" s="503"/>
      <c r="H97" s="501"/>
      <c r="I97" s="388"/>
      <c r="J97" s="199"/>
      <c r="K97" s="258"/>
      <c r="L97" s="258"/>
      <c r="M97" s="258"/>
      <c r="N97" s="464"/>
      <c r="O97" s="464"/>
      <c r="P97" s="258"/>
      <c r="S97" s="258"/>
      <c r="T97" s="146"/>
      <c r="V97" s="393"/>
      <c r="W97" s="393"/>
      <c r="X97" s="147"/>
      <c r="Y97" s="258"/>
      <c r="AA97" s="362"/>
      <c r="AB97" s="365"/>
      <c r="AF97" s="470"/>
      <c r="BG97" s="470"/>
    </row>
    <row r="98" spans="3:59" s="466" customFormat="1" ht="69" customHeight="1" x14ac:dyDescent="0.25">
      <c r="C98" s="464"/>
      <c r="E98" s="503"/>
      <c r="H98" s="501"/>
      <c r="I98" s="388"/>
      <c r="J98" s="199"/>
      <c r="K98" s="258"/>
      <c r="L98" s="258"/>
      <c r="M98" s="409"/>
      <c r="N98" s="464"/>
      <c r="O98" s="464"/>
      <c r="P98" s="258"/>
      <c r="S98" s="258"/>
      <c r="T98" s="146"/>
      <c r="V98" s="393"/>
      <c r="W98" s="393"/>
      <c r="X98" s="147"/>
      <c r="Y98" s="258"/>
      <c r="AA98" s="362"/>
      <c r="AB98" s="365"/>
      <c r="AF98" s="470"/>
      <c r="BG98" s="470"/>
    </row>
    <row r="99" spans="3:59" s="466" customFormat="1" ht="69" customHeight="1" x14ac:dyDescent="0.25">
      <c r="C99" s="464"/>
      <c r="E99" s="503"/>
      <c r="H99" s="501"/>
      <c r="I99" s="388"/>
      <c r="J99" s="199"/>
      <c r="K99" s="258"/>
      <c r="L99" s="258"/>
      <c r="M99" s="409"/>
      <c r="N99" s="464"/>
      <c r="O99" s="464"/>
      <c r="P99" s="258"/>
      <c r="S99" s="258"/>
      <c r="T99" s="146"/>
      <c r="V99" s="393"/>
      <c r="W99" s="393"/>
      <c r="X99" s="147"/>
      <c r="Y99" s="258"/>
      <c r="AA99" s="362"/>
      <c r="AB99" s="365"/>
      <c r="AF99" s="470"/>
      <c r="BG99" s="470"/>
    </row>
    <row r="100" spans="3:59" s="466" customFormat="1" ht="69" customHeight="1" x14ac:dyDescent="0.25">
      <c r="C100" s="464"/>
      <c r="E100" s="503"/>
      <c r="H100" s="258"/>
      <c r="I100" s="366"/>
      <c r="J100" s="199"/>
      <c r="K100" s="258"/>
      <c r="L100" s="258"/>
      <c r="M100" s="409"/>
      <c r="N100" s="464"/>
      <c r="O100" s="464"/>
      <c r="P100" s="464"/>
      <c r="S100" s="258"/>
      <c r="T100" s="146"/>
      <c r="V100" s="393"/>
      <c r="W100" s="393"/>
      <c r="X100" s="147"/>
      <c r="Y100" s="258"/>
      <c r="AA100" s="362"/>
      <c r="AB100" s="365"/>
      <c r="AF100" s="470"/>
      <c r="BG100" s="470"/>
    </row>
    <row r="101" spans="3:59" s="466" customFormat="1" ht="69" customHeight="1" x14ac:dyDescent="0.25">
      <c r="C101" s="464"/>
      <c r="E101" s="503"/>
      <c r="H101" s="258"/>
      <c r="I101" s="366"/>
      <c r="J101" s="199"/>
      <c r="K101" s="258"/>
      <c r="L101" s="258"/>
      <c r="M101" s="409"/>
      <c r="N101" s="464"/>
      <c r="O101" s="464"/>
      <c r="P101" s="464"/>
      <c r="S101" s="258"/>
      <c r="T101" s="146"/>
      <c r="V101" s="393"/>
      <c r="W101" s="393"/>
      <c r="X101" s="147"/>
      <c r="Y101" s="258"/>
      <c r="AA101" s="362"/>
      <c r="AB101" s="365"/>
      <c r="AF101" s="470"/>
      <c r="BG101" s="470"/>
    </row>
    <row r="102" spans="3:59" s="466" customFormat="1" ht="69" customHeight="1" x14ac:dyDescent="0.25">
      <c r="C102" s="464"/>
      <c r="E102" s="503"/>
      <c r="H102" s="258"/>
      <c r="I102" s="364"/>
      <c r="J102" s="199"/>
      <c r="K102" s="258"/>
      <c r="L102" s="464"/>
      <c r="M102" s="409"/>
      <c r="N102" s="464"/>
      <c r="O102" s="464"/>
      <c r="P102" s="464"/>
      <c r="S102" s="258"/>
      <c r="T102" s="146"/>
      <c r="U102" s="258"/>
      <c r="V102" s="393"/>
      <c r="W102" s="393"/>
      <c r="X102" s="147"/>
      <c r="Y102" s="258"/>
      <c r="AA102" s="362"/>
      <c r="AB102" s="365"/>
      <c r="AF102" s="470"/>
      <c r="BG102" s="470"/>
    </row>
    <row r="103" spans="3:59" s="466" customFormat="1" ht="69" customHeight="1" x14ac:dyDescent="0.25">
      <c r="C103" s="464"/>
      <c r="E103" s="503"/>
      <c r="H103" s="258"/>
      <c r="I103" s="364"/>
      <c r="J103" s="199"/>
      <c r="K103" s="258"/>
      <c r="L103" s="464"/>
      <c r="M103" s="409"/>
      <c r="N103" s="464"/>
      <c r="O103" s="464"/>
      <c r="P103" s="464"/>
      <c r="S103" s="258"/>
      <c r="T103" s="146"/>
      <c r="U103" s="258"/>
      <c r="V103" s="393"/>
      <c r="W103" s="393"/>
      <c r="X103" s="147"/>
      <c r="Y103" s="258"/>
      <c r="AA103" s="362"/>
      <c r="AB103" s="365"/>
      <c r="AF103" s="470"/>
      <c r="BG103" s="470"/>
    </row>
    <row r="104" spans="3:59" s="466" customFormat="1" ht="69" customHeight="1" x14ac:dyDescent="0.25">
      <c r="C104" s="464"/>
      <c r="E104" s="503"/>
      <c r="H104" s="258"/>
      <c r="I104" s="364"/>
      <c r="J104" s="199"/>
      <c r="K104" s="258"/>
      <c r="L104" s="464"/>
      <c r="M104" s="409"/>
      <c r="N104" s="464"/>
      <c r="O104" s="464"/>
      <c r="P104" s="464"/>
      <c r="S104" s="258"/>
      <c r="T104" s="146"/>
      <c r="U104" s="258"/>
      <c r="V104" s="393"/>
      <c r="W104" s="393"/>
      <c r="X104" s="147"/>
      <c r="Y104" s="258"/>
      <c r="AA104" s="362"/>
      <c r="AB104" s="365"/>
      <c r="AF104" s="470"/>
      <c r="BG104" s="470"/>
    </row>
    <row r="105" spans="3:59" s="466" customFormat="1" ht="69" customHeight="1" x14ac:dyDescent="0.25">
      <c r="C105" s="464"/>
      <c r="E105" s="503"/>
      <c r="H105" s="258"/>
      <c r="I105" s="364"/>
      <c r="J105" s="199"/>
      <c r="K105" s="258"/>
      <c r="L105" s="464"/>
      <c r="M105" s="409"/>
      <c r="N105" s="464"/>
      <c r="O105" s="464"/>
      <c r="P105" s="464"/>
      <c r="S105" s="258"/>
      <c r="T105" s="146"/>
      <c r="U105" s="258"/>
      <c r="V105" s="393"/>
      <c r="W105" s="393"/>
      <c r="X105" s="147"/>
      <c r="Y105" s="258"/>
      <c r="AA105" s="362"/>
      <c r="AB105" s="365"/>
      <c r="AF105" s="470"/>
      <c r="BG105" s="470"/>
    </row>
    <row r="106" spans="3:59" s="466" customFormat="1" ht="69" customHeight="1" x14ac:dyDescent="0.25">
      <c r="C106" s="464"/>
      <c r="E106" s="503"/>
      <c r="H106" s="258"/>
      <c r="I106" s="364"/>
      <c r="J106" s="199"/>
      <c r="K106" s="199"/>
      <c r="L106" s="258"/>
      <c r="M106" s="505"/>
      <c r="N106" s="464"/>
      <c r="O106" s="464"/>
      <c r="P106" s="464"/>
      <c r="S106" s="199"/>
      <c r="T106" s="146"/>
      <c r="V106" s="393"/>
      <c r="W106" s="393"/>
      <c r="X106" s="147"/>
      <c r="Y106" s="258"/>
      <c r="Z106" s="365"/>
      <c r="AA106" s="362"/>
      <c r="AB106" s="365"/>
      <c r="AF106" s="470"/>
      <c r="BG106" s="470"/>
    </row>
    <row r="107" spans="3:59" s="466" customFormat="1" ht="69" customHeight="1" x14ac:dyDescent="0.25">
      <c r="C107" s="464"/>
      <c r="E107" s="503"/>
      <c r="H107" s="258"/>
      <c r="I107" s="364"/>
      <c r="J107" s="199"/>
      <c r="K107" s="199"/>
      <c r="L107" s="199"/>
      <c r="M107" s="409"/>
      <c r="N107" s="464"/>
      <c r="O107" s="464"/>
      <c r="P107" s="464"/>
      <c r="S107" s="199"/>
      <c r="T107" s="146"/>
      <c r="V107" s="393"/>
      <c r="W107" s="393"/>
      <c r="X107" s="147"/>
      <c r="Y107" s="258"/>
      <c r="AA107" s="362"/>
      <c r="AB107" s="365"/>
      <c r="AF107" s="470"/>
      <c r="BG107" s="470"/>
    </row>
    <row r="108" spans="3:59" s="466" customFormat="1" ht="69" customHeight="1" x14ac:dyDescent="0.25">
      <c r="C108" s="464"/>
      <c r="E108" s="510"/>
      <c r="H108" s="501"/>
      <c r="I108" s="202"/>
      <c r="N108" s="464"/>
      <c r="O108" s="464"/>
      <c r="P108" s="464"/>
      <c r="T108" s="146"/>
      <c r="X108" s="147"/>
      <c r="AA108" s="362"/>
      <c r="AB108" s="365"/>
      <c r="AF108" s="470"/>
      <c r="BG108" s="470"/>
    </row>
    <row r="109" spans="3:59" s="466" customFormat="1" ht="69" customHeight="1" x14ac:dyDescent="0.25">
      <c r="C109" s="464"/>
      <c r="E109" s="510"/>
      <c r="H109" s="501"/>
      <c r="I109" s="202"/>
      <c r="N109" s="464"/>
      <c r="O109" s="464"/>
      <c r="P109" s="464"/>
      <c r="T109" s="146"/>
      <c r="X109" s="147"/>
      <c r="AA109" s="362"/>
      <c r="AB109" s="365"/>
      <c r="AF109" s="470"/>
      <c r="BG109" s="470"/>
    </row>
    <row r="110" spans="3:59" s="466" customFormat="1" ht="69" customHeight="1" x14ac:dyDescent="0.25">
      <c r="C110" s="464"/>
      <c r="E110" s="510"/>
      <c r="H110" s="501"/>
      <c r="I110" s="202"/>
      <c r="N110" s="464"/>
      <c r="O110" s="464"/>
      <c r="P110" s="464"/>
      <c r="T110" s="146"/>
      <c r="X110" s="147"/>
      <c r="AA110" s="362"/>
      <c r="AB110" s="365"/>
      <c r="AF110" s="470"/>
      <c r="BG110" s="470"/>
    </row>
    <row r="111" spans="3:59" s="466" customFormat="1" ht="69" customHeight="1" x14ac:dyDescent="0.25">
      <c r="C111" s="464"/>
      <c r="E111" s="510"/>
      <c r="H111" s="501"/>
      <c r="I111" s="202"/>
      <c r="N111" s="464"/>
      <c r="O111" s="464"/>
      <c r="P111" s="464"/>
      <c r="T111" s="146"/>
      <c r="X111" s="147"/>
      <c r="AA111" s="362"/>
      <c r="AB111" s="365"/>
      <c r="AF111" s="470"/>
      <c r="BG111" s="470"/>
    </row>
    <row r="112" spans="3:59" s="466" customFormat="1" ht="69" customHeight="1" x14ac:dyDescent="0.25">
      <c r="C112" s="464"/>
      <c r="E112" s="510"/>
      <c r="H112" s="501"/>
      <c r="I112" s="202"/>
      <c r="N112" s="464"/>
      <c r="O112" s="464"/>
      <c r="P112" s="464"/>
      <c r="T112" s="146"/>
      <c r="X112" s="147"/>
      <c r="AA112" s="362"/>
      <c r="AB112" s="365"/>
      <c r="AF112" s="470"/>
      <c r="BG112" s="470"/>
    </row>
    <row r="113" spans="3:59" s="466" customFormat="1" ht="69" customHeight="1" x14ac:dyDescent="0.25">
      <c r="C113" s="464"/>
      <c r="E113" s="503"/>
      <c r="H113" s="258"/>
      <c r="I113" s="202"/>
      <c r="J113" s="27"/>
      <c r="K113" s="27"/>
      <c r="L113" s="27"/>
      <c r="N113" s="464"/>
      <c r="O113" s="464"/>
      <c r="P113" s="160"/>
      <c r="S113" s="27"/>
      <c r="T113" s="146"/>
      <c r="V113" s="404"/>
      <c r="W113" s="18"/>
      <c r="X113" s="147"/>
      <c r="Y113" s="361"/>
      <c r="AA113" s="362"/>
      <c r="AB113" s="365"/>
      <c r="AF113" s="470"/>
      <c r="BG113" s="470"/>
    </row>
    <row r="114" spans="3:59" s="466" customFormat="1" ht="69" customHeight="1" x14ac:dyDescent="0.25">
      <c r="C114" s="464"/>
      <c r="E114" s="503"/>
      <c r="H114" s="258"/>
      <c r="I114" s="202"/>
      <c r="K114" s="27"/>
      <c r="N114" s="464"/>
      <c r="O114" s="464"/>
      <c r="P114" s="160"/>
      <c r="S114" s="27"/>
      <c r="T114" s="146"/>
      <c r="V114" s="18"/>
      <c r="W114" s="404"/>
      <c r="X114" s="147"/>
      <c r="Y114" s="361"/>
      <c r="AA114" s="362"/>
      <c r="AB114" s="365"/>
      <c r="AF114" s="470"/>
      <c r="BG114" s="470"/>
    </row>
    <row r="115" spans="3:59" s="466" customFormat="1" ht="69" customHeight="1" x14ac:dyDescent="0.25">
      <c r="C115" s="464"/>
      <c r="E115" s="503"/>
      <c r="H115" s="258"/>
      <c r="I115" s="202"/>
      <c r="K115" s="27"/>
      <c r="N115" s="464"/>
      <c r="O115" s="464"/>
      <c r="P115" s="160"/>
      <c r="S115" s="27"/>
      <c r="T115" s="146"/>
      <c r="V115" s="404"/>
      <c r="W115" s="404"/>
      <c r="X115" s="147"/>
      <c r="Y115" s="361"/>
      <c r="AA115" s="362"/>
      <c r="AB115" s="365"/>
      <c r="AF115" s="470"/>
      <c r="BG115" s="470"/>
    </row>
    <row r="116" spans="3:59" s="466" customFormat="1" ht="69" customHeight="1" x14ac:dyDescent="0.25">
      <c r="C116" s="464"/>
      <c r="E116" s="511"/>
      <c r="G116" s="636"/>
      <c r="H116" s="501"/>
      <c r="I116" s="361"/>
      <c r="J116" s="366"/>
      <c r="K116" s="366"/>
      <c r="N116" s="464"/>
      <c r="O116" s="464"/>
      <c r="P116" s="258"/>
      <c r="T116" s="146"/>
      <c r="V116" s="405"/>
      <c r="W116" s="368"/>
      <c r="X116" s="147"/>
      <c r="Y116" s="361"/>
      <c r="AA116" s="362"/>
      <c r="AB116" s="365"/>
      <c r="AF116" s="470"/>
      <c r="BG116" s="470"/>
    </row>
    <row r="117" spans="3:59" s="466" customFormat="1" ht="69" customHeight="1" x14ac:dyDescent="0.25">
      <c r="C117" s="464"/>
      <c r="E117" s="511"/>
      <c r="G117" s="636"/>
      <c r="H117" s="501"/>
      <c r="I117" s="406"/>
      <c r="J117" s="406"/>
      <c r="K117" s="407"/>
      <c r="N117" s="464"/>
      <c r="O117" s="464"/>
      <c r="P117" s="258"/>
      <c r="T117" s="146"/>
      <c r="V117" s="405"/>
      <c r="W117" s="368"/>
      <c r="X117" s="147"/>
      <c r="Y117" s="361"/>
      <c r="AA117" s="362"/>
      <c r="AB117" s="365"/>
      <c r="AF117" s="470"/>
      <c r="BG117" s="470"/>
    </row>
    <row r="118" spans="3:59" s="466" customFormat="1" ht="69" customHeight="1" x14ac:dyDescent="0.25">
      <c r="C118" s="464"/>
      <c r="E118" s="511"/>
      <c r="G118" s="636"/>
      <c r="H118" s="501"/>
      <c r="I118" s="406"/>
      <c r="J118" s="406"/>
      <c r="K118" s="407"/>
      <c r="N118" s="464"/>
      <c r="O118" s="464"/>
      <c r="P118" s="258"/>
      <c r="T118" s="146"/>
      <c r="V118" s="405"/>
      <c r="W118" s="368"/>
      <c r="X118" s="147"/>
      <c r="Y118" s="361"/>
      <c r="AA118" s="362"/>
      <c r="AB118" s="365"/>
      <c r="AF118" s="470"/>
      <c r="BG118" s="470"/>
    </row>
    <row r="119" spans="3:59" s="466" customFormat="1" ht="69" customHeight="1" x14ac:dyDescent="0.25">
      <c r="C119" s="464"/>
      <c r="E119" s="511"/>
      <c r="G119" s="636"/>
      <c r="H119" s="501"/>
      <c r="I119" s="379"/>
      <c r="J119" s="408"/>
      <c r="K119" s="366"/>
      <c r="N119" s="464"/>
      <c r="O119" s="464"/>
      <c r="P119" s="409"/>
      <c r="T119" s="146"/>
      <c r="V119" s="363"/>
      <c r="W119" s="364"/>
      <c r="X119" s="147"/>
      <c r="Y119" s="361"/>
      <c r="AA119" s="362"/>
      <c r="AB119" s="365"/>
      <c r="AF119" s="470"/>
      <c r="BG119" s="470"/>
    </row>
    <row r="120" spans="3:59" s="466" customFormat="1" ht="69" customHeight="1" x14ac:dyDescent="0.25">
      <c r="C120" s="464"/>
      <c r="E120" s="511"/>
      <c r="G120" s="636"/>
      <c r="H120" s="501"/>
      <c r="I120" s="379"/>
      <c r="J120" s="385"/>
      <c r="K120" s="385"/>
      <c r="N120" s="464"/>
      <c r="O120" s="464"/>
      <c r="P120" s="258"/>
      <c r="T120" s="146"/>
      <c r="V120" s="405"/>
      <c r="W120" s="368"/>
      <c r="X120" s="147"/>
      <c r="Y120" s="361"/>
      <c r="AA120" s="362"/>
      <c r="AB120" s="365"/>
      <c r="AF120" s="470"/>
      <c r="BG120" s="470"/>
    </row>
    <row r="121" spans="3:59" s="466" customFormat="1" ht="69" customHeight="1" x14ac:dyDescent="0.25">
      <c r="C121" s="464"/>
      <c r="E121" s="511"/>
      <c r="G121" s="636"/>
      <c r="H121" s="501"/>
      <c r="I121" s="379"/>
      <c r="J121" s="385"/>
      <c r="K121" s="366"/>
      <c r="N121" s="464"/>
      <c r="O121" s="464"/>
      <c r="P121" s="258"/>
      <c r="T121" s="146"/>
      <c r="V121" s="405"/>
      <c r="W121" s="368"/>
      <c r="X121" s="147"/>
      <c r="Y121" s="361"/>
      <c r="AA121" s="362"/>
      <c r="AB121" s="365"/>
      <c r="AF121" s="470"/>
      <c r="BG121" s="470"/>
    </row>
    <row r="122" spans="3:59" s="466" customFormat="1" ht="69" customHeight="1" x14ac:dyDescent="0.25">
      <c r="C122" s="464"/>
      <c r="E122" s="511"/>
      <c r="G122" s="636"/>
      <c r="H122" s="501"/>
      <c r="I122" s="379"/>
      <c r="J122" s="376"/>
      <c r="K122" s="366"/>
      <c r="N122" s="464"/>
      <c r="O122" s="464"/>
      <c r="P122" s="258"/>
      <c r="T122" s="146"/>
      <c r="V122" s="405"/>
      <c r="W122" s="368"/>
      <c r="X122" s="147"/>
      <c r="Y122" s="361"/>
      <c r="AA122" s="362"/>
      <c r="AB122" s="365"/>
      <c r="AF122" s="470"/>
      <c r="BG122" s="470"/>
    </row>
    <row r="123" spans="3:59" s="466" customFormat="1" ht="69" customHeight="1" x14ac:dyDescent="0.25">
      <c r="C123" s="464"/>
      <c r="E123" s="511"/>
      <c r="G123" s="636"/>
      <c r="H123" s="501"/>
      <c r="I123" s="379"/>
      <c r="J123" s="385"/>
      <c r="K123" s="366"/>
      <c r="N123" s="464"/>
      <c r="O123" s="464"/>
      <c r="P123" s="258"/>
      <c r="T123" s="146"/>
      <c r="V123" s="405"/>
      <c r="W123" s="368"/>
      <c r="X123" s="147"/>
      <c r="Y123" s="361"/>
      <c r="AA123" s="362"/>
      <c r="AB123" s="365"/>
      <c r="AF123" s="470"/>
      <c r="BG123" s="470"/>
    </row>
    <row r="124" spans="3:59" s="466" customFormat="1" ht="69" customHeight="1" x14ac:dyDescent="0.2">
      <c r="C124" s="464"/>
      <c r="E124" s="511"/>
      <c r="H124" s="501"/>
      <c r="I124" s="410"/>
      <c r="J124" s="366"/>
      <c r="K124" s="366"/>
      <c r="N124" s="464"/>
      <c r="O124" s="464"/>
      <c r="P124" s="258"/>
      <c r="T124" s="146"/>
      <c r="V124" s="405"/>
      <c r="W124" s="411"/>
      <c r="X124" s="147"/>
      <c r="Y124" s="361"/>
      <c r="AA124" s="362"/>
      <c r="AB124" s="365"/>
      <c r="AF124" s="470"/>
      <c r="BG124" s="470"/>
    </row>
    <row r="125" spans="3:59" s="466" customFormat="1" ht="69" customHeight="1" x14ac:dyDescent="0.25">
      <c r="C125" s="464"/>
      <c r="E125" s="511"/>
      <c r="H125" s="501"/>
      <c r="I125" s="361"/>
      <c r="J125" s="366"/>
      <c r="K125" s="366"/>
      <c r="N125" s="464"/>
      <c r="O125" s="464"/>
      <c r="P125" s="258"/>
      <c r="T125" s="146"/>
      <c r="V125" s="405"/>
      <c r="W125" s="405"/>
      <c r="X125" s="147"/>
      <c r="Y125" s="361"/>
      <c r="AA125" s="362"/>
      <c r="AB125" s="365"/>
      <c r="AF125" s="470"/>
      <c r="BG125" s="470"/>
    </row>
    <row r="126" spans="3:59" s="466" customFormat="1" ht="69" customHeight="1" x14ac:dyDescent="0.25">
      <c r="C126" s="464"/>
      <c r="E126" s="511"/>
      <c r="H126" s="501"/>
      <c r="I126" s="361"/>
      <c r="J126" s="366"/>
      <c r="K126" s="366"/>
      <c r="N126" s="464"/>
      <c r="O126" s="464"/>
      <c r="P126" s="258"/>
      <c r="T126" s="146"/>
      <c r="V126" s="405"/>
      <c r="W126" s="411"/>
      <c r="X126" s="147"/>
      <c r="Y126" s="361"/>
      <c r="AA126" s="362"/>
      <c r="AB126" s="365"/>
      <c r="AF126" s="470"/>
      <c r="BG126" s="470"/>
    </row>
    <row r="127" spans="3:59" s="466" customFormat="1" ht="69" customHeight="1" x14ac:dyDescent="0.25">
      <c r="C127" s="464"/>
      <c r="E127" s="512"/>
      <c r="H127" s="258"/>
      <c r="I127" s="465"/>
      <c r="K127" s="15"/>
      <c r="N127" s="464"/>
      <c r="O127" s="464"/>
      <c r="P127" s="464"/>
      <c r="T127" s="146"/>
      <c r="X127" s="147"/>
      <c r="AA127" s="362"/>
      <c r="AB127" s="365"/>
      <c r="AF127" s="470"/>
      <c r="BG127" s="470"/>
    </row>
    <row r="128" spans="3:59" s="466" customFormat="1" ht="69" customHeight="1" x14ac:dyDescent="0.25">
      <c r="C128" s="464"/>
      <c r="E128" s="512"/>
      <c r="H128" s="258"/>
      <c r="I128" s="465"/>
      <c r="K128" s="15"/>
      <c r="N128" s="464"/>
      <c r="O128" s="464"/>
      <c r="P128" s="464"/>
      <c r="T128" s="146"/>
      <c r="X128" s="147"/>
      <c r="AA128" s="362"/>
      <c r="AB128" s="365"/>
      <c r="AF128" s="470"/>
      <c r="BG128" s="470"/>
    </row>
    <row r="129" spans="3:59" s="466" customFormat="1" ht="69" customHeight="1" x14ac:dyDescent="0.25">
      <c r="C129" s="464"/>
      <c r="E129" s="512"/>
      <c r="H129" s="258"/>
      <c r="I129" s="376"/>
      <c r="K129" s="15"/>
      <c r="N129" s="464"/>
      <c r="O129" s="464"/>
      <c r="P129" s="464"/>
      <c r="T129" s="146"/>
      <c r="X129" s="147"/>
      <c r="AA129" s="362"/>
      <c r="AB129" s="365"/>
      <c r="AF129" s="470"/>
      <c r="BG129" s="470"/>
    </row>
    <row r="130" spans="3:59" s="466" customFormat="1" ht="69" customHeight="1" x14ac:dyDescent="0.25">
      <c r="C130" s="464"/>
      <c r="E130" s="512"/>
      <c r="H130" s="258"/>
      <c r="I130" s="376"/>
      <c r="K130" s="15"/>
      <c r="N130" s="464"/>
      <c r="O130" s="464"/>
      <c r="P130" s="464"/>
      <c r="T130" s="146"/>
      <c r="X130" s="147"/>
      <c r="AA130" s="362"/>
      <c r="AB130" s="365"/>
      <c r="AF130" s="470"/>
      <c r="BG130" s="470"/>
    </row>
    <row r="131" spans="3:59" s="466" customFormat="1" ht="69" customHeight="1" x14ac:dyDescent="0.25">
      <c r="C131" s="464"/>
      <c r="E131" s="512"/>
      <c r="H131" s="258"/>
      <c r="I131" s="376"/>
      <c r="N131" s="464"/>
      <c r="O131" s="464"/>
      <c r="P131" s="464"/>
      <c r="T131" s="146"/>
      <c r="X131" s="147"/>
      <c r="AA131" s="362"/>
      <c r="AB131" s="365"/>
      <c r="AF131" s="470"/>
      <c r="BG131" s="470"/>
    </row>
    <row r="132" spans="3:59" s="466" customFormat="1" ht="69" customHeight="1" x14ac:dyDescent="0.25">
      <c r="C132" s="464"/>
      <c r="E132" s="512"/>
      <c r="H132" s="258"/>
      <c r="I132" s="379"/>
      <c r="N132" s="464"/>
      <c r="O132" s="464"/>
      <c r="P132" s="464"/>
      <c r="T132" s="146"/>
      <c r="X132" s="147"/>
      <c r="AA132" s="362"/>
      <c r="AB132" s="365"/>
      <c r="AF132" s="470"/>
      <c r="BG132" s="470"/>
    </row>
    <row r="133" spans="3:59" s="466" customFormat="1" ht="69" customHeight="1" x14ac:dyDescent="0.25">
      <c r="C133" s="464"/>
      <c r="E133" s="512"/>
      <c r="H133" s="258"/>
      <c r="I133" s="376"/>
      <c r="N133" s="464"/>
      <c r="O133" s="464"/>
      <c r="P133" s="464"/>
      <c r="T133" s="146"/>
      <c r="X133" s="147"/>
      <c r="AA133" s="362"/>
      <c r="AB133" s="365"/>
      <c r="AF133" s="470"/>
      <c r="BG133" s="470"/>
    </row>
    <row r="134" spans="3:59" s="466" customFormat="1" ht="69" customHeight="1" x14ac:dyDescent="0.25">
      <c r="C134" s="464"/>
      <c r="E134" s="512"/>
      <c r="H134" s="506"/>
      <c r="I134" s="376"/>
      <c r="N134" s="464"/>
      <c r="O134" s="464"/>
      <c r="P134" s="464"/>
      <c r="T134" s="146"/>
      <c r="X134" s="147"/>
      <c r="AA134" s="362"/>
      <c r="AB134" s="365"/>
      <c r="AF134" s="470"/>
      <c r="BG134" s="470"/>
    </row>
    <row r="135" spans="3:59" s="466" customFormat="1" ht="69" customHeight="1" x14ac:dyDescent="0.25">
      <c r="C135" s="464"/>
      <c r="E135" s="512"/>
      <c r="H135" s="258"/>
      <c r="I135" s="376"/>
      <c r="N135" s="464"/>
      <c r="O135" s="464"/>
      <c r="P135" s="464"/>
      <c r="T135" s="146"/>
      <c r="X135" s="147"/>
      <c r="AA135" s="362"/>
      <c r="AB135" s="365"/>
      <c r="AF135" s="470"/>
      <c r="BG135" s="470"/>
    </row>
    <row r="136" spans="3:59" s="466" customFormat="1" ht="69" customHeight="1" x14ac:dyDescent="0.25">
      <c r="C136" s="464"/>
      <c r="E136" s="512"/>
      <c r="H136" s="258"/>
      <c r="I136" s="376"/>
      <c r="N136" s="464"/>
      <c r="O136" s="464"/>
      <c r="P136" s="464"/>
      <c r="T136" s="146"/>
      <c r="X136" s="147"/>
      <c r="AA136" s="362"/>
      <c r="AB136" s="365"/>
      <c r="AF136" s="470"/>
      <c r="BG136" s="470"/>
    </row>
    <row r="137" spans="3:59" s="466" customFormat="1" ht="69" customHeight="1" x14ac:dyDescent="0.25">
      <c r="C137" s="464"/>
      <c r="E137" s="512"/>
      <c r="H137" s="258"/>
      <c r="I137" s="376"/>
      <c r="N137" s="464"/>
      <c r="O137" s="464"/>
      <c r="P137" s="464"/>
      <c r="T137" s="146"/>
      <c r="X137" s="147"/>
      <c r="AA137" s="362"/>
      <c r="AB137" s="365"/>
      <c r="AF137" s="470"/>
      <c r="BG137" s="470"/>
    </row>
    <row r="138" spans="3:59" s="466" customFormat="1" ht="69" customHeight="1" x14ac:dyDescent="0.25">
      <c r="C138" s="464"/>
      <c r="E138" s="511"/>
      <c r="H138" s="258"/>
      <c r="I138" s="202"/>
      <c r="N138" s="464"/>
      <c r="O138" s="464"/>
      <c r="P138" s="464"/>
      <c r="T138" s="146"/>
      <c r="X138" s="147"/>
      <c r="AA138" s="362"/>
      <c r="AB138" s="365"/>
      <c r="AF138" s="470"/>
      <c r="BG138" s="470"/>
    </row>
    <row r="139" spans="3:59" s="466" customFormat="1" ht="69" customHeight="1" x14ac:dyDescent="0.25">
      <c r="C139" s="464"/>
      <c r="E139" s="511"/>
      <c r="H139" s="258"/>
      <c r="I139" s="202"/>
      <c r="N139" s="464"/>
      <c r="O139" s="464"/>
      <c r="P139" s="464"/>
      <c r="T139" s="146"/>
      <c r="X139" s="147"/>
      <c r="AA139" s="362"/>
      <c r="AB139" s="365"/>
      <c r="AF139" s="470"/>
      <c r="BG139" s="470"/>
    </row>
    <row r="140" spans="3:59" s="466" customFormat="1" ht="69" customHeight="1" x14ac:dyDescent="0.25">
      <c r="C140" s="464"/>
      <c r="E140" s="511"/>
      <c r="H140" s="258"/>
      <c r="I140" s="376"/>
      <c r="N140" s="464"/>
      <c r="O140" s="464"/>
      <c r="P140" s="464"/>
      <c r="T140" s="146"/>
      <c r="X140" s="147"/>
      <c r="AA140" s="362"/>
      <c r="AB140" s="365"/>
      <c r="AF140" s="470"/>
      <c r="BG140" s="470"/>
    </row>
    <row r="141" spans="3:59" s="466" customFormat="1" ht="69" customHeight="1" x14ac:dyDescent="0.25">
      <c r="C141" s="464"/>
      <c r="E141" s="511"/>
      <c r="H141" s="258"/>
      <c r="I141" s="202"/>
      <c r="N141" s="464"/>
      <c r="O141" s="464"/>
      <c r="P141" s="464"/>
      <c r="T141" s="146"/>
      <c r="X141" s="147"/>
      <c r="AA141" s="362"/>
      <c r="AB141" s="365"/>
      <c r="AF141" s="470"/>
      <c r="BG141" s="470"/>
    </row>
    <row r="142" spans="3:59" s="466" customFormat="1" ht="69" customHeight="1" x14ac:dyDescent="0.25">
      <c r="C142" s="464"/>
      <c r="E142" s="511"/>
      <c r="H142" s="258"/>
      <c r="I142" s="376"/>
      <c r="N142" s="464"/>
      <c r="O142" s="464"/>
      <c r="P142" s="464"/>
      <c r="T142" s="146"/>
      <c r="X142" s="147"/>
      <c r="AA142" s="362"/>
      <c r="AB142" s="365"/>
      <c r="AF142" s="470"/>
      <c r="BG142" s="470"/>
    </row>
    <row r="143" spans="3:59" s="466" customFormat="1" ht="69" customHeight="1" x14ac:dyDescent="0.25">
      <c r="C143" s="464"/>
      <c r="E143" s="511"/>
      <c r="H143" s="258"/>
      <c r="I143" s="202"/>
      <c r="N143" s="464"/>
      <c r="O143" s="464"/>
      <c r="P143" s="464"/>
      <c r="T143" s="146"/>
      <c r="X143" s="147"/>
      <c r="AA143" s="362"/>
      <c r="AB143" s="365"/>
      <c r="AF143" s="470"/>
      <c r="BG143" s="470"/>
    </row>
    <row r="144" spans="3:59" s="466" customFormat="1" ht="69" customHeight="1" x14ac:dyDescent="0.25">
      <c r="C144" s="464"/>
      <c r="E144" s="511"/>
      <c r="H144" s="258"/>
      <c r="I144" s="376"/>
      <c r="N144" s="464"/>
      <c r="O144" s="464"/>
      <c r="P144" s="464"/>
      <c r="T144" s="146"/>
      <c r="X144" s="147"/>
      <c r="AA144" s="362"/>
      <c r="AB144" s="365"/>
      <c r="AF144" s="470"/>
      <c r="BG144" s="470"/>
    </row>
    <row r="145" spans="3:59" s="466" customFormat="1" ht="69" customHeight="1" x14ac:dyDescent="0.25">
      <c r="C145" s="464"/>
      <c r="E145" s="511"/>
      <c r="H145" s="258"/>
      <c r="I145" s="202"/>
      <c r="N145" s="464"/>
      <c r="O145" s="464"/>
      <c r="P145" s="464"/>
      <c r="T145" s="146"/>
      <c r="X145" s="147"/>
      <c r="AA145" s="362"/>
      <c r="AB145" s="365"/>
      <c r="AF145" s="470"/>
      <c r="BG145" s="470"/>
    </row>
    <row r="146" spans="3:59" s="466" customFormat="1" ht="69" customHeight="1" x14ac:dyDescent="0.25">
      <c r="C146" s="464"/>
      <c r="E146" s="511"/>
      <c r="H146" s="258"/>
      <c r="I146" s="202"/>
      <c r="N146" s="464"/>
      <c r="O146" s="464"/>
      <c r="P146" s="464"/>
      <c r="T146" s="146"/>
      <c r="X146" s="147"/>
      <c r="AA146" s="362"/>
      <c r="AB146" s="365"/>
      <c r="AF146" s="470"/>
      <c r="BG146" s="470"/>
    </row>
    <row r="147" spans="3:59" s="466" customFormat="1" ht="69" customHeight="1" x14ac:dyDescent="0.25">
      <c r="C147" s="464"/>
      <c r="E147" s="513"/>
      <c r="H147" s="501"/>
      <c r="I147" s="412"/>
      <c r="J147" s="412"/>
      <c r="K147" s="258"/>
      <c r="L147" s="258"/>
      <c r="M147" s="409"/>
      <c r="N147" s="464"/>
      <c r="O147" s="464"/>
      <c r="P147" s="416"/>
      <c r="T147" s="146"/>
      <c r="V147" s="413"/>
      <c r="W147" s="414"/>
      <c r="X147" s="147"/>
      <c r="Y147" s="361"/>
      <c r="AA147" s="362"/>
      <c r="AB147" s="365"/>
      <c r="AF147" s="470"/>
      <c r="BG147" s="470"/>
    </row>
    <row r="148" spans="3:59" s="466" customFormat="1" ht="69" customHeight="1" x14ac:dyDescent="0.25">
      <c r="C148" s="464"/>
      <c r="E148" s="513"/>
      <c r="G148" s="636"/>
      <c r="H148" s="501"/>
      <c r="I148" s="412"/>
      <c r="J148" s="467"/>
      <c r="K148" s="258"/>
      <c r="L148" s="409"/>
      <c r="M148" s="409"/>
      <c r="N148" s="464"/>
      <c r="O148" s="464"/>
      <c r="P148" s="416"/>
      <c r="T148" s="146"/>
      <c r="W148" s="414"/>
      <c r="X148" s="147"/>
      <c r="Y148" s="361"/>
      <c r="AA148" s="362"/>
      <c r="AB148" s="365"/>
      <c r="AF148" s="470"/>
      <c r="BG148" s="470"/>
    </row>
    <row r="149" spans="3:59" s="466" customFormat="1" ht="69" customHeight="1" x14ac:dyDescent="0.25">
      <c r="C149" s="464"/>
      <c r="E149" s="513"/>
      <c r="G149" s="636"/>
      <c r="H149" s="501"/>
      <c r="I149" s="258"/>
      <c r="J149" s="467"/>
      <c r="K149" s="258"/>
      <c r="L149" s="258"/>
      <c r="M149" s="409"/>
      <c r="N149" s="464"/>
      <c r="O149" s="464"/>
      <c r="P149" s="416"/>
      <c r="T149" s="146"/>
      <c r="W149" s="414"/>
      <c r="X149" s="147"/>
      <c r="Y149" s="361"/>
      <c r="AA149" s="362"/>
      <c r="AB149" s="365"/>
      <c r="AF149" s="470"/>
      <c r="BG149" s="470"/>
    </row>
    <row r="150" spans="3:59" s="466" customFormat="1" ht="69" customHeight="1" x14ac:dyDescent="0.25">
      <c r="C150" s="464"/>
      <c r="E150" s="513"/>
      <c r="G150" s="636"/>
      <c r="H150" s="501"/>
      <c r="I150" s="258"/>
      <c r="J150" s="467"/>
      <c r="K150" s="258"/>
      <c r="L150" s="258"/>
      <c r="M150" s="409"/>
      <c r="N150" s="464"/>
      <c r="O150" s="464"/>
      <c r="P150" s="416"/>
      <c r="T150" s="146"/>
      <c r="W150" s="414"/>
      <c r="X150" s="147"/>
      <c r="Y150" s="361"/>
      <c r="AA150" s="362"/>
      <c r="AB150" s="365"/>
      <c r="AF150" s="470"/>
      <c r="BG150" s="470"/>
    </row>
    <row r="151" spans="3:59" s="466" customFormat="1" ht="69" customHeight="1" x14ac:dyDescent="0.25">
      <c r="C151" s="464"/>
      <c r="E151" s="513"/>
      <c r="H151" s="501"/>
      <c r="I151" s="412"/>
      <c r="J151" s="258"/>
      <c r="K151" s="258"/>
      <c r="L151" s="258"/>
      <c r="M151" s="409"/>
      <c r="N151" s="464"/>
      <c r="O151" s="464"/>
      <c r="P151" s="416"/>
      <c r="T151" s="146"/>
      <c r="W151" s="414"/>
      <c r="X151" s="147"/>
      <c r="Y151" s="361"/>
      <c r="AA151" s="362"/>
      <c r="AB151" s="365"/>
      <c r="AF151" s="470"/>
      <c r="BG151" s="470"/>
    </row>
    <row r="152" spans="3:59" s="466" customFormat="1" ht="69" customHeight="1" x14ac:dyDescent="0.25">
      <c r="C152" s="464"/>
      <c r="E152" s="513"/>
      <c r="H152" s="501"/>
      <c r="I152" s="258"/>
      <c r="J152" s="258"/>
      <c r="K152" s="258"/>
      <c r="L152" s="258"/>
      <c r="M152" s="409"/>
      <c r="N152" s="464"/>
      <c r="O152" s="464"/>
      <c r="P152" s="416"/>
      <c r="T152" s="146"/>
      <c r="W152" s="414"/>
      <c r="X152" s="147"/>
      <c r="Y152" s="361"/>
      <c r="AA152" s="362"/>
      <c r="AB152" s="365"/>
      <c r="AF152" s="470"/>
      <c r="BG152" s="470"/>
    </row>
    <row r="153" spans="3:59" s="466" customFormat="1" ht="69" customHeight="1" x14ac:dyDescent="0.25">
      <c r="C153" s="464"/>
      <c r="E153" s="513"/>
      <c r="H153" s="501"/>
      <c r="I153" s="415"/>
      <c r="J153" s="415"/>
      <c r="K153" s="415"/>
      <c r="L153" s="415"/>
      <c r="M153" s="416"/>
      <c r="N153" s="464"/>
      <c r="O153" s="464"/>
      <c r="P153" s="416"/>
      <c r="T153" s="146"/>
      <c r="W153" s="414"/>
      <c r="X153" s="147"/>
      <c r="Y153" s="361"/>
      <c r="AA153" s="362"/>
      <c r="AB153" s="365"/>
      <c r="AF153" s="470"/>
      <c r="BG153" s="470"/>
    </row>
    <row r="154" spans="3:59" s="466" customFormat="1" ht="69" customHeight="1" x14ac:dyDescent="0.25">
      <c r="C154" s="464"/>
      <c r="E154" s="513"/>
      <c r="H154" s="501"/>
      <c r="I154" s="416"/>
      <c r="J154" s="416"/>
      <c r="K154" s="416"/>
      <c r="L154" s="416"/>
      <c r="M154" s="416"/>
      <c r="N154" s="464"/>
      <c r="O154" s="464"/>
      <c r="P154" s="416"/>
      <c r="T154" s="146"/>
      <c r="W154" s="417"/>
      <c r="X154" s="147"/>
      <c r="Y154" s="361"/>
      <c r="AA154" s="362"/>
      <c r="AB154" s="365"/>
      <c r="AF154" s="470"/>
      <c r="BG154" s="470"/>
    </row>
    <row r="155" spans="3:59" s="466" customFormat="1" ht="69" customHeight="1" x14ac:dyDescent="0.25">
      <c r="C155" s="464"/>
      <c r="E155" s="508"/>
      <c r="H155" s="258"/>
      <c r="I155" s="385"/>
      <c r="N155" s="464"/>
      <c r="O155" s="464"/>
      <c r="P155" s="464"/>
      <c r="T155" s="146"/>
      <c r="X155" s="147"/>
      <c r="Y155" s="366"/>
      <c r="AA155" s="362"/>
      <c r="AB155" s="365"/>
      <c r="AF155" s="470"/>
      <c r="BG155" s="470"/>
    </row>
    <row r="156" spans="3:59" s="466" customFormat="1" ht="69" customHeight="1" x14ac:dyDescent="0.25">
      <c r="C156" s="464"/>
      <c r="E156" s="508"/>
      <c r="H156" s="258"/>
      <c r="I156" s="385"/>
      <c r="N156" s="464"/>
      <c r="O156" s="464"/>
      <c r="P156" s="464"/>
      <c r="T156" s="146"/>
      <c r="X156" s="147"/>
      <c r="Y156" s="366"/>
      <c r="AA156" s="362"/>
      <c r="AB156" s="365"/>
      <c r="AF156" s="470"/>
      <c r="BG156" s="470"/>
    </row>
    <row r="157" spans="3:59" s="466" customFormat="1" ht="69" customHeight="1" x14ac:dyDescent="0.25">
      <c r="C157" s="464"/>
      <c r="E157" s="508"/>
      <c r="H157" s="258"/>
      <c r="I157" s="385"/>
      <c r="N157" s="464"/>
      <c r="O157" s="464"/>
      <c r="P157" s="464"/>
      <c r="T157" s="146"/>
      <c r="X157" s="147"/>
      <c r="Y157" s="366"/>
      <c r="AA157" s="362"/>
      <c r="AB157" s="365"/>
      <c r="AF157" s="470"/>
      <c r="BG157" s="470"/>
    </row>
    <row r="158" spans="3:59" s="466" customFormat="1" ht="69" customHeight="1" x14ac:dyDescent="0.25">
      <c r="C158" s="464"/>
      <c r="E158" s="508"/>
      <c r="H158" s="258"/>
      <c r="I158" s="385"/>
      <c r="N158" s="464"/>
      <c r="O158" s="464"/>
      <c r="P158" s="464"/>
      <c r="T158" s="146"/>
      <c r="X158" s="147"/>
      <c r="Y158" s="366"/>
      <c r="AA158" s="362"/>
      <c r="AB158" s="365"/>
      <c r="AF158" s="470"/>
      <c r="BG158" s="470"/>
    </row>
    <row r="159" spans="3:59" s="466" customFormat="1" ht="69" customHeight="1" x14ac:dyDescent="0.25">
      <c r="C159" s="464"/>
      <c r="E159" s="508"/>
      <c r="H159" s="258"/>
      <c r="I159" s="385"/>
      <c r="N159" s="464"/>
      <c r="O159" s="464"/>
      <c r="P159" s="464"/>
      <c r="T159" s="146"/>
      <c r="X159" s="147"/>
      <c r="Y159" s="418"/>
      <c r="AA159" s="362"/>
      <c r="AB159" s="365"/>
      <c r="AF159" s="470"/>
      <c r="BG159" s="470"/>
    </row>
    <row r="160" spans="3:59" s="466" customFormat="1" ht="69" customHeight="1" x14ac:dyDescent="0.25">
      <c r="C160" s="464"/>
      <c r="E160" s="508"/>
      <c r="H160" s="258"/>
      <c r="I160" s="385"/>
      <c r="N160" s="464"/>
      <c r="O160" s="464"/>
      <c r="P160" s="464"/>
      <c r="T160" s="146"/>
      <c r="X160" s="147"/>
      <c r="Y160" s="366"/>
      <c r="AA160" s="362"/>
      <c r="AB160" s="365"/>
      <c r="AF160" s="470"/>
      <c r="BG160" s="470"/>
    </row>
    <row r="161" spans="3:59" s="466" customFormat="1" ht="69" customHeight="1" x14ac:dyDescent="0.25">
      <c r="C161" s="464"/>
      <c r="E161" s="508"/>
      <c r="H161" s="258"/>
      <c r="I161" s="385"/>
      <c r="N161" s="464"/>
      <c r="O161" s="464"/>
      <c r="P161" s="464"/>
      <c r="T161" s="146"/>
      <c r="X161" s="147"/>
      <c r="Y161" s="366"/>
      <c r="AA161" s="362"/>
      <c r="AB161" s="365"/>
      <c r="AF161" s="470"/>
      <c r="BG161" s="470"/>
    </row>
    <row r="162" spans="3:59" s="466" customFormat="1" ht="69" customHeight="1" x14ac:dyDescent="0.25">
      <c r="C162" s="464"/>
      <c r="E162" s="508"/>
      <c r="H162" s="258"/>
      <c r="I162" s="385"/>
      <c r="N162" s="464"/>
      <c r="O162" s="464"/>
      <c r="P162" s="464"/>
      <c r="T162" s="146"/>
      <c r="X162" s="147"/>
      <c r="Y162" s="366"/>
      <c r="AA162" s="362"/>
      <c r="AB162" s="365"/>
      <c r="AF162" s="470"/>
      <c r="BG162" s="470"/>
    </row>
    <row r="163" spans="3:59" s="466" customFormat="1" ht="69" customHeight="1" x14ac:dyDescent="0.25">
      <c r="C163" s="464"/>
      <c r="E163" s="508"/>
      <c r="H163" s="258"/>
      <c r="I163" s="366"/>
      <c r="N163" s="464"/>
      <c r="O163" s="464"/>
      <c r="P163" s="464"/>
      <c r="T163" s="146"/>
      <c r="X163" s="147"/>
      <c r="Y163" s="366"/>
      <c r="AA163" s="362"/>
      <c r="AB163" s="365"/>
      <c r="AF163" s="470"/>
      <c r="BG163" s="470"/>
    </row>
    <row r="164" spans="3:59" s="466" customFormat="1" ht="69" customHeight="1" x14ac:dyDescent="0.25">
      <c r="C164" s="464"/>
      <c r="E164" s="508"/>
      <c r="H164" s="258"/>
      <c r="I164" s="366"/>
      <c r="N164" s="464"/>
      <c r="O164" s="464"/>
      <c r="P164" s="464"/>
      <c r="T164" s="146"/>
      <c r="X164" s="147"/>
      <c r="Y164" s="366"/>
      <c r="AA164" s="362"/>
      <c r="AB164" s="365"/>
      <c r="AF164" s="470"/>
      <c r="BG164" s="470"/>
    </row>
    <row r="165" spans="3:59" s="466" customFormat="1" ht="69" customHeight="1" x14ac:dyDescent="0.25">
      <c r="C165" s="464"/>
      <c r="E165" s="508"/>
      <c r="H165" s="258"/>
      <c r="I165" s="385"/>
      <c r="N165" s="464"/>
      <c r="O165" s="464"/>
      <c r="P165" s="464"/>
      <c r="T165" s="146"/>
      <c r="X165" s="147"/>
      <c r="Y165" s="366"/>
      <c r="AA165" s="362"/>
      <c r="AB165" s="365"/>
      <c r="AF165" s="470"/>
      <c r="BG165" s="470"/>
    </row>
    <row r="166" spans="3:59" s="466" customFormat="1" ht="69" customHeight="1" x14ac:dyDescent="0.25">
      <c r="C166" s="464"/>
      <c r="E166" s="508"/>
      <c r="H166" s="258"/>
      <c r="I166" s="385"/>
      <c r="N166" s="464"/>
      <c r="O166" s="464"/>
      <c r="P166" s="464"/>
      <c r="T166" s="146"/>
      <c r="X166" s="147"/>
      <c r="Y166" s="366"/>
      <c r="AA166" s="362"/>
      <c r="AB166" s="365"/>
      <c r="AF166" s="470"/>
      <c r="BG166" s="470"/>
    </row>
    <row r="167" spans="3:59" s="466" customFormat="1" ht="69" customHeight="1" x14ac:dyDescent="0.25">
      <c r="C167" s="464"/>
      <c r="E167" s="508"/>
      <c r="H167" s="258"/>
      <c r="I167" s="385"/>
      <c r="N167" s="464"/>
      <c r="O167" s="464"/>
      <c r="P167" s="464"/>
      <c r="T167" s="146"/>
      <c r="X167" s="147"/>
      <c r="Y167" s="366"/>
      <c r="AA167" s="362"/>
      <c r="AB167" s="365"/>
      <c r="AF167" s="470"/>
      <c r="BG167" s="470"/>
    </row>
    <row r="168" spans="3:59" s="466" customFormat="1" ht="69" customHeight="1" x14ac:dyDescent="0.25">
      <c r="C168" s="464"/>
      <c r="E168" s="508"/>
      <c r="H168" s="258"/>
      <c r="I168" s="366"/>
      <c r="N168" s="464"/>
      <c r="O168" s="464"/>
      <c r="P168" s="464"/>
      <c r="T168" s="146"/>
      <c r="X168" s="147"/>
      <c r="Y168" s="366"/>
      <c r="AA168" s="362"/>
      <c r="AB168" s="365"/>
      <c r="AF168" s="470"/>
      <c r="BG168" s="470"/>
    </row>
    <row r="169" spans="3:59" s="466" customFormat="1" ht="69" customHeight="1" x14ac:dyDescent="0.25">
      <c r="C169" s="464"/>
      <c r="E169" s="508"/>
      <c r="H169" s="258"/>
      <c r="I169" s="366"/>
      <c r="N169" s="464"/>
      <c r="O169" s="464"/>
      <c r="P169" s="464"/>
      <c r="T169" s="146"/>
      <c r="X169" s="147"/>
      <c r="Y169" s="366"/>
      <c r="AA169" s="362"/>
      <c r="AB169" s="365"/>
      <c r="AF169" s="470"/>
      <c r="BG169" s="470"/>
    </row>
    <row r="170" spans="3:59" s="466" customFormat="1" ht="69" customHeight="1" x14ac:dyDescent="0.25">
      <c r="C170" s="464"/>
      <c r="E170" s="508"/>
      <c r="H170" s="258"/>
      <c r="I170" s="366"/>
      <c r="N170" s="464"/>
      <c r="O170" s="464"/>
      <c r="P170" s="464"/>
      <c r="T170" s="146"/>
      <c r="X170" s="147"/>
      <c r="Y170" s="366"/>
      <c r="AA170" s="362"/>
      <c r="AB170" s="365"/>
      <c r="AF170" s="470"/>
      <c r="BG170" s="470"/>
    </row>
    <row r="171" spans="3:59" s="466" customFormat="1" ht="69" customHeight="1" x14ac:dyDescent="0.25">
      <c r="C171" s="464"/>
      <c r="E171" s="508"/>
      <c r="H171" s="258"/>
      <c r="I171" s="366"/>
      <c r="N171" s="464"/>
      <c r="O171" s="464"/>
      <c r="P171" s="464"/>
      <c r="T171" s="146"/>
      <c r="X171" s="147"/>
      <c r="Y171" s="407"/>
      <c r="AA171" s="362"/>
      <c r="AB171" s="365"/>
      <c r="AF171" s="470"/>
      <c r="BG171" s="470"/>
    </row>
    <row r="172" spans="3:59" s="466" customFormat="1" ht="69" customHeight="1" x14ac:dyDescent="0.25">
      <c r="C172" s="464"/>
      <c r="E172" s="508"/>
      <c r="H172" s="258"/>
      <c r="I172" s="366"/>
      <c r="N172" s="464"/>
      <c r="O172" s="464"/>
      <c r="P172" s="464"/>
      <c r="T172" s="146"/>
      <c r="X172" s="147"/>
      <c r="Y172" s="366"/>
      <c r="AA172" s="362"/>
      <c r="AB172" s="365"/>
      <c r="AF172" s="470"/>
      <c r="BG172" s="470"/>
    </row>
    <row r="173" spans="3:59" s="466" customFormat="1" ht="69" customHeight="1" x14ac:dyDescent="0.25">
      <c r="C173" s="464"/>
      <c r="E173" s="508"/>
      <c r="H173" s="258"/>
      <c r="I173" s="366"/>
      <c r="N173" s="464"/>
      <c r="O173" s="464"/>
      <c r="P173" s="464"/>
      <c r="T173" s="146"/>
      <c r="X173" s="147"/>
      <c r="Y173" s="366"/>
      <c r="AA173" s="362"/>
      <c r="AB173" s="365"/>
      <c r="AF173" s="470"/>
      <c r="BG173" s="470"/>
    </row>
    <row r="174" spans="3:59" s="466" customFormat="1" ht="69" customHeight="1" x14ac:dyDescent="0.25">
      <c r="C174" s="464"/>
      <c r="E174" s="508"/>
      <c r="H174" s="258"/>
      <c r="I174" s="366"/>
      <c r="N174" s="464"/>
      <c r="O174" s="464"/>
      <c r="P174" s="464"/>
      <c r="T174" s="146"/>
      <c r="X174" s="147"/>
      <c r="Y174" s="366"/>
      <c r="AA174" s="362"/>
      <c r="AB174" s="365"/>
      <c r="AF174" s="470"/>
      <c r="BG174" s="470"/>
    </row>
    <row r="175" spans="3:59" s="466" customFormat="1" ht="69" customHeight="1" x14ac:dyDescent="0.25">
      <c r="C175" s="464"/>
      <c r="E175" s="508"/>
      <c r="H175" s="258"/>
      <c r="I175" s="385"/>
      <c r="N175" s="464"/>
      <c r="O175" s="464"/>
      <c r="P175" s="464"/>
      <c r="T175" s="146"/>
      <c r="X175" s="147"/>
      <c r="Y175" s="361"/>
      <c r="AA175" s="362"/>
      <c r="AB175" s="365"/>
      <c r="AF175" s="470"/>
      <c r="BG175" s="470"/>
    </row>
    <row r="176" spans="3:59" s="466" customFormat="1" ht="69" customHeight="1" x14ac:dyDescent="0.25">
      <c r="C176" s="464"/>
      <c r="E176" s="508"/>
      <c r="H176" s="258"/>
      <c r="I176" s="419"/>
      <c r="N176" s="464"/>
      <c r="O176" s="464"/>
      <c r="P176" s="464"/>
      <c r="T176" s="146"/>
      <c r="X176" s="147"/>
      <c r="Y176" s="406"/>
      <c r="AA176" s="362"/>
      <c r="AB176" s="365"/>
      <c r="AF176" s="470"/>
      <c r="BG176" s="470"/>
    </row>
    <row r="177" spans="3:59" s="466" customFormat="1" ht="69" customHeight="1" x14ac:dyDescent="0.25">
      <c r="C177" s="464"/>
      <c r="E177" s="508"/>
      <c r="H177" s="258"/>
      <c r="I177" s="419"/>
      <c r="N177" s="464"/>
      <c r="O177" s="464"/>
      <c r="P177" s="464"/>
      <c r="T177" s="146"/>
      <c r="X177" s="147"/>
      <c r="Y177" s="361"/>
      <c r="AA177" s="362"/>
      <c r="AB177" s="365"/>
      <c r="AF177" s="470"/>
      <c r="BG177" s="470"/>
    </row>
    <row r="178" spans="3:59" s="466" customFormat="1" ht="69" customHeight="1" x14ac:dyDescent="0.25">
      <c r="C178" s="464"/>
      <c r="E178" s="508"/>
      <c r="H178" s="258"/>
      <c r="I178" s="419"/>
      <c r="N178" s="464"/>
      <c r="O178" s="464"/>
      <c r="P178" s="464"/>
      <c r="T178" s="146"/>
      <c r="X178" s="147"/>
      <c r="Y178" s="361"/>
      <c r="AA178" s="362"/>
      <c r="AB178" s="365"/>
      <c r="AF178" s="470"/>
      <c r="BG178" s="470"/>
    </row>
    <row r="179" spans="3:59" s="466" customFormat="1" ht="69" customHeight="1" x14ac:dyDescent="0.25">
      <c r="C179" s="464"/>
      <c r="E179" s="508"/>
      <c r="H179" s="258"/>
      <c r="I179" s="385"/>
      <c r="N179" s="464"/>
      <c r="O179" s="464"/>
      <c r="P179" s="464"/>
      <c r="T179" s="146"/>
      <c r="X179" s="147"/>
      <c r="Y179" s="361"/>
      <c r="AA179" s="362"/>
      <c r="AB179" s="365"/>
      <c r="AF179" s="470"/>
      <c r="BG179" s="470"/>
    </row>
    <row r="180" spans="3:59" s="466" customFormat="1" ht="69" customHeight="1" x14ac:dyDescent="0.25">
      <c r="C180" s="464"/>
      <c r="E180" s="508"/>
      <c r="H180" s="258"/>
      <c r="I180" s="385"/>
      <c r="N180" s="464"/>
      <c r="O180" s="464"/>
      <c r="P180" s="464"/>
      <c r="T180" s="146"/>
      <c r="X180" s="147"/>
      <c r="Y180" s="361"/>
      <c r="AA180" s="362"/>
      <c r="AB180" s="365"/>
      <c r="AF180" s="470"/>
      <c r="BG180" s="470"/>
    </row>
    <row r="181" spans="3:59" s="466" customFormat="1" ht="69" customHeight="1" x14ac:dyDescent="0.25">
      <c r="C181" s="464"/>
      <c r="E181" s="508"/>
      <c r="H181" s="258"/>
      <c r="I181" s="385"/>
      <c r="N181" s="464"/>
      <c r="O181" s="464"/>
      <c r="P181" s="464"/>
      <c r="T181" s="146"/>
      <c r="X181" s="147"/>
      <c r="Y181" s="361"/>
      <c r="AA181" s="362"/>
      <c r="AB181" s="365"/>
      <c r="AF181" s="470"/>
      <c r="BG181" s="470"/>
    </row>
    <row r="182" spans="3:59" s="466" customFormat="1" ht="69" customHeight="1" x14ac:dyDescent="0.25">
      <c r="C182" s="464"/>
      <c r="E182" s="508"/>
      <c r="H182" s="258"/>
      <c r="I182" s="376"/>
      <c r="N182" s="464"/>
      <c r="O182" s="464"/>
      <c r="P182" s="464"/>
      <c r="T182" s="146"/>
      <c r="X182" s="147"/>
      <c r="Y182" s="361"/>
      <c r="AA182" s="362"/>
      <c r="AB182" s="365"/>
      <c r="AF182" s="470"/>
      <c r="BG182" s="470"/>
    </row>
    <row r="183" spans="3:59" s="466" customFormat="1" ht="69" customHeight="1" x14ac:dyDescent="0.25">
      <c r="C183" s="464"/>
      <c r="E183" s="508"/>
      <c r="H183" s="258"/>
      <c r="I183" s="385"/>
      <c r="N183" s="464"/>
      <c r="O183" s="464"/>
      <c r="P183" s="464"/>
      <c r="T183" s="146"/>
      <c r="X183" s="147"/>
      <c r="Y183" s="361"/>
      <c r="AA183" s="362"/>
      <c r="AB183" s="365"/>
      <c r="AF183" s="470"/>
      <c r="BG183" s="470"/>
    </row>
    <row r="184" spans="3:59" s="466" customFormat="1" ht="69" customHeight="1" x14ac:dyDescent="0.25">
      <c r="C184" s="464"/>
      <c r="E184" s="508"/>
      <c r="H184" s="258"/>
      <c r="I184" s="385"/>
      <c r="N184" s="464"/>
      <c r="O184" s="464"/>
      <c r="P184" s="464"/>
      <c r="T184" s="146"/>
      <c r="X184" s="147"/>
      <c r="Y184" s="361"/>
      <c r="AA184" s="362"/>
      <c r="AB184" s="365"/>
      <c r="AF184" s="470"/>
      <c r="BG184" s="470"/>
    </row>
    <row r="185" spans="3:59" s="466" customFormat="1" ht="69" customHeight="1" x14ac:dyDescent="0.25">
      <c r="C185" s="464"/>
      <c r="E185" s="508"/>
      <c r="H185" s="258"/>
      <c r="I185" s="385"/>
      <c r="N185" s="464"/>
      <c r="O185" s="464"/>
      <c r="P185" s="464"/>
      <c r="T185" s="146"/>
      <c r="X185" s="147"/>
      <c r="Y185" s="361"/>
      <c r="AA185" s="362"/>
      <c r="AB185" s="365"/>
      <c r="AF185" s="470"/>
      <c r="BG185" s="470"/>
    </row>
    <row r="186" spans="3:59" s="466" customFormat="1" ht="69" customHeight="1" x14ac:dyDescent="0.25">
      <c r="C186" s="464"/>
      <c r="E186" s="508"/>
      <c r="H186" s="258"/>
      <c r="I186" s="376"/>
      <c r="N186" s="464"/>
      <c r="O186" s="464"/>
      <c r="P186" s="464"/>
      <c r="T186" s="146"/>
      <c r="X186" s="147"/>
      <c r="Y186" s="379"/>
      <c r="AA186" s="362"/>
      <c r="AB186" s="365"/>
      <c r="AF186" s="470"/>
      <c r="BG186" s="470"/>
    </row>
    <row r="187" spans="3:59" s="466" customFormat="1" ht="69" customHeight="1" x14ac:dyDescent="0.25">
      <c r="C187" s="464"/>
      <c r="E187" s="508"/>
      <c r="H187" s="258"/>
      <c r="I187" s="385"/>
      <c r="N187" s="464"/>
      <c r="O187" s="464"/>
      <c r="P187" s="464"/>
      <c r="T187" s="146"/>
      <c r="X187" s="147"/>
      <c r="Y187" s="406"/>
      <c r="AA187" s="362"/>
      <c r="AB187" s="365"/>
      <c r="AF187" s="470"/>
      <c r="BG187" s="470"/>
    </row>
    <row r="188" spans="3:59" s="466" customFormat="1" ht="69" customHeight="1" x14ac:dyDescent="0.25">
      <c r="C188" s="464"/>
      <c r="E188" s="508"/>
      <c r="H188" s="258"/>
      <c r="I188" s="385"/>
      <c r="N188" s="464"/>
      <c r="O188" s="464"/>
      <c r="P188" s="464"/>
      <c r="T188" s="146"/>
      <c r="X188" s="147"/>
      <c r="Y188" s="379"/>
      <c r="AA188" s="362"/>
      <c r="AB188" s="365"/>
      <c r="AF188" s="470"/>
      <c r="BG188" s="470"/>
    </row>
    <row r="189" spans="3:59" s="466" customFormat="1" ht="69" customHeight="1" x14ac:dyDescent="0.25">
      <c r="C189" s="464"/>
      <c r="E189" s="508"/>
      <c r="H189" s="258"/>
      <c r="I189" s="385"/>
      <c r="N189" s="464"/>
      <c r="O189" s="464"/>
      <c r="P189" s="464"/>
      <c r="T189" s="146"/>
      <c r="X189" s="147"/>
      <c r="Y189" s="361"/>
      <c r="AA189" s="362"/>
      <c r="AB189" s="365"/>
      <c r="AF189" s="470"/>
      <c r="BG189" s="470"/>
    </row>
    <row r="190" spans="3:59" s="466" customFormat="1" ht="69" customHeight="1" x14ac:dyDescent="0.25">
      <c r="C190" s="464"/>
      <c r="E190" s="508"/>
      <c r="H190" s="258"/>
      <c r="I190" s="385"/>
      <c r="N190" s="464"/>
      <c r="O190" s="464"/>
      <c r="P190" s="464"/>
      <c r="T190" s="146"/>
      <c r="X190" s="147"/>
      <c r="Y190" s="361"/>
      <c r="AA190" s="362"/>
      <c r="AB190" s="365"/>
      <c r="AF190" s="470"/>
      <c r="BG190" s="470"/>
    </row>
    <row r="191" spans="3:59" s="466" customFormat="1" ht="69" customHeight="1" x14ac:dyDescent="0.25">
      <c r="C191" s="464"/>
      <c r="E191" s="508"/>
      <c r="H191" s="507"/>
      <c r="I191" s="385"/>
      <c r="N191" s="464"/>
      <c r="O191" s="464"/>
      <c r="P191" s="464"/>
      <c r="T191" s="146"/>
      <c r="X191" s="147"/>
      <c r="Y191" s="361"/>
      <c r="AA191" s="362"/>
      <c r="AB191" s="365"/>
      <c r="AF191" s="470"/>
      <c r="BG191" s="470"/>
    </row>
  </sheetData>
  <autoFilter ref="A3:CX191" xr:uid="{00000000-0009-0000-0000-000006000000}"/>
  <mergeCells count="75">
    <mergeCell ref="F2:F3"/>
    <mergeCell ref="G2:G3"/>
    <mergeCell ref="H2:H3"/>
    <mergeCell ref="I2:I3"/>
    <mergeCell ref="A1:I1"/>
    <mergeCell ref="A2:A3"/>
    <mergeCell ref="B2:B3"/>
    <mergeCell ref="C2:C3"/>
    <mergeCell ref="D2:D3"/>
    <mergeCell ref="E2:E3"/>
    <mergeCell ref="AY1:BF1"/>
    <mergeCell ref="Q2:Q3"/>
    <mergeCell ref="BG1:BK1"/>
    <mergeCell ref="J1:W1"/>
    <mergeCell ref="AG1:AN1"/>
    <mergeCell ref="AN2:AN3"/>
    <mergeCell ref="AP2:AP3"/>
    <mergeCell ref="AP1:AW1"/>
    <mergeCell ref="J2:J3"/>
    <mergeCell ref="K2:M2"/>
    <mergeCell ref="N2:N3"/>
    <mergeCell ref="O2:O3"/>
    <mergeCell ref="P2:P3"/>
    <mergeCell ref="X1:AF1"/>
    <mergeCell ref="AC2:AC3"/>
    <mergeCell ref="R2:R3"/>
    <mergeCell ref="S2:S3"/>
    <mergeCell ref="T2:T3"/>
    <mergeCell ref="U2:U3"/>
    <mergeCell ref="V2:V3"/>
    <mergeCell ref="W2:W3"/>
    <mergeCell ref="X2:X3"/>
    <mergeCell ref="Y2:Y3"/>
    <mergeCell ref="Z2:Z3"/>
    <mergeCell ref="AT2:AT3"/>
    <mergeCell ref="AU2:AU3"/>
    <mergeCell ref="AV2:AV3"/>
    <mergeCell ref="AW2:AW3"/>
    <mergeCell ref="AA2:AA3"/>
    <mergeCell ref="AB2:AB3"/>
    <mergeCell ref="AQ2:AQ3"/>
    <mergeCell ref="AD2:AD3"/>
    <mergeCell ref="AE2:AE3"/>
    <mergeCell ref="AG2:AG3"/>
    <mergeCell ref="AH2:AH3"/>
    <mergeCell ref="AI2:AI3"/>
    <mergeCell ref="AJ2:AJ3"/>
    <mergeCell ref="AK2:AK3"/>
    <mergeCell ref="AL2:AL3"/>
    <mergeCell ref="AM2:AM3"/>
    <mergeCell ref="G119:G123"/>
    <mergeCell ref="G148:G150"/>
    <mergeCell ref="E5:E12"/>
    <mergeCell ref="E13:E14"/>
    <mergeCell ref="E15:E16"/>
    <mergeCell ref="E17:E31"/>
    <mergeCell ref="E32:E36"/>
    <mergeCell ref="E37:E44"/>
    <mergeCell ref="E45:E49"/>
    <mergeCell ref="BK2:BK4"/>
    <mergeCell ref="G116:G118"/>
    <mergeCell ref="BE2:BE3"/>
    <mergeCell ref="BF2:BF3"/>
    <mergeCell ref="BG2:BG3"/>
    <mergeCell ref="BH2:BH3"/>
    <mergeCell ref="BI2:BI3"/>
    <mergeCell ref="BJ2:BJ3"/>
    <mergeCell ref="AY2:AY3"/>
    <mergeCell ref="AZ2:AZ3"/>
    <mergeCell ref="BA2:BA3"/>
    <mergeCell ref="BB2:BB3"/>
    <mergeCell ref="BC2:BC3"/>
    <mergeCell ref="BD2:BD3"/>
    <mergeCell ref="AR2:AR3"/>
    <mergeCell ref="AS2:AS3"/>
  </mergeCells>
  <conditionalFormatting sqref="AC50:AC191">
    <cfRule type="containsText" dxfId="278" priority="57" stopIfTrue="1" operator="containsText" text="EN TERMINO">
      <formula>NOT(ISERROR(SEARCH("EN TERMINO",AC50)))</formula>
    </cfRule>
    <cfRule type="containsText" priority="58" operator="containsText" text="AMARILLO">
      <formula>NOT(ISERROR(SEARCH("AMARILLO",AC50)))</formula>
    </cfRule>
    <cfRule type="containsText" dxfId="277" priority="59" stopIfTrue="1" operator="containsText" text="ALERTA">
      <formula>NOT(ISERROR(SEARCH("ALERTA",AC50)))</formula>
    </cfRule>
    <cfRule type="containsText" dxfId="276" priority="60" stopIfTrue="1" operator="containsText" text="OK">
      <formula>NOT(ISERROR(SEARCH("OK",AC50)))</formula>
    </cfRule>
  </conditionalFormatting>
  <conditionalFormatting sqref="AF60:AF191 AF56:AF58 BG50:BG191 AF59:BF59">
    <cfRule type="containsText" dxfId="275" priority="54" operator="containsText" text="Cumplida">
      <formula>NOT(ISERROR(SEARCH("Cumplida",AF50)))</formula>
    </cfRule>
    <cfRule type="containsText" dxfId="274" priority="55" operator="containsText" text="Pendiente">
      <formula>NOT(ISERROR(SEARCH("Pendiente",AF50)))</formula>
    </cfRule>
    <cfRule type="containsText" dxfId="273" priority="56" operator="containsText" text="Cumplida">
      <formula>NOT(ISERROR(SEARCH("Cumplida",AF50)))</formula>
    </cfRule>
  </conditionalFormatting>
  <conditionalFormatting sqref="AF60:AF191 AF50:AF58 BG50:BG191 AF59:BF59">
    <cfRule type="containsText" dxfId="272" priority="53" stopIfTrue="1" operator="containsText" text="CUMPLIDA">
      <formula>NOT(ISERROR(SEARCH("CUMPLIDA",AF50)))</formula>
    </cfRule>
  </conditionalFormatting>
  <conditionalFormatting sqref="AF60:AF191 AF50:AF58 BG50:BG191 AF59:BF59">
    <cfRule type="containsText" dxfId="271" priority="52" stopIfTrue="1" operator="containsText" text="INCUMPLIDA">
      <formula>NOT(ISERROR(SEARCH("INCUMPLIDA",AF50)))</formula>
    </cfRule>
  </conditionalFormatting>
  <conditionalFormatting sqref="AF50">
    <cfRule type="containsText" dxfId="270" priority="51" operator="containsText" text="PENDIENTE">
      <formula>NOT(ISERROR(SEARCH("PENDIENTE",AF50)))</formula>
    </cfRule>
  </conditionalFormatting>
  <conditionalFormatting sqref="AC5:AC49">
    <cfRule type="containsText" dxfId="269" priority="28" stopIfTrue="1" operator="containsText" text="EN TERMINO">
      <formula>NOT(ISERROR(SEARCH("EN TERMINO",AC5)))</formula>
    </cfRule>
    <cfRule type="containsText" priority="29" operator="containsText" text="AMARILLO">
      <formula>NOT(ISERROR(SEARCH("AMARILLO",AC5)))</formula>
    </cfRule>
    <cfRule type="containsText" dxfId="268" priority="30" stopIfTrue="1" operator="containsText" text="ALERTA">
      <formula>NOT(ISERROR(SEARCH("ALERTA",AC5)))</formula>
    </cfRule>
    <cfRule type="containsText" dxfId="267" priority="31" stopIfTrue="1" operator="containsText" text="OK">
      <formula>NOT(ISERROR(SEARCH("OK",AC5)))</formula>
    </cfRule>
  </conditionalFormatting>
  <conditionalFormatting sqref="BG5:BG49 AF5:AF49">
    <cfRule type="containsText" dxfId="266" priority="25" operator="containsText" text="Cumplida">
      <formula>NOT(ISERROR(SEARCH("Cumplida",AF5)))</formula>
    </cfRule>
    <cfRule type="containsText" dxfId="265" priority="26" operator="containsText" text="Pendiente">
      <formula>NOT(ISERROR(SEARCH("Pendiente",AF5)))</formula>
    </cfRule>
    <cfRule type="containsText" dxfId="264" priority="27" operator="containsText" text="Cumplida">
      <formula>NOT(ISERROR(SEARCH("Cumplida",AF5)))</formula>
    </cfRule>
  </conditionalFormatting>
  <conditionalFormatting sqref="BG5:BG49 AF5:AF49">
    <cfRule type="containsText" dxfId="263" priority="24" stopIfTrue="1" operator="containsText" text="CUMPLIDA">
      <formula>NOT(ISERROR(SEARCH("CUMPLIDA",AF5)))</formula>
    </cfRule>
  </conditionalFormatting>
  <conditionalFormatting sqref="BG5:BG49 AF5:AF49">
    <cfRule type="containsText" dxfId="262" priority="23" stopIfTrue="1" operator="containsText" text="INCUMPLIDA">
      <formula>NOT(ISERROR(SEARCH("INCUMPLIDA",AF5)))</formula>
    </cfRule>
  </conditionalFormatting>
  <conditionalFormatting sqref="AC5:AC49">
    <cfRule type="containsText" dxfId="261" priority="19" stopIfTrue="1" operator="containsText" text="EN TERMINO">
      <formula>NOT(ISERROR(SEARCH("EN TERMINO",AC5)))</formula>
    </cfRule>
    <cfRule type="containsText" priority="20" operator="containsText" text="AMARILLO">
      <formula>NOT(ISERROR(SEARCH("AMARILLO",AC5)))</formula>
    </cfRule>
    <cfRule type="containsText" dxfId="260" priority="21" stopIfTrue="1" operator="containsText" text="ALERTA">
      <formula>NOT(ISERROR(SEARCH("ALERTA",AC5)))</formula>
    </cfRule>
    <cfRule type="containsText" dxfId="259" priority="22" stopIfTrue="1" operator="containsText" text="OK">
      <formula>NOT(ISERROR(SEARCH("OK",AC5)))</formula>
    </cfRule>
  </conditionalFormatting>
  <conditionalFormatting sqref="BG5:BG49 AF5:AF49">
    <cfRule type="containsText" dxfId="258" priority="16" operator="containsText" text="Cumplida">
      <formula>NOT(ISERROR(SEARCH("Cumplida",AF5)))</formula>
    </cfRule>
    <cfRule type="containsText" dxfId="257" priority="17" operator="containsText" text="Pendiente">
      <formula>NOT(ISERROR(SEARCH("Pendiente",AF5)))</formula>
    </cfRule>
    <cfRule type="containsText" dxfId="256" priority="18" operator="containsText" text="Cumplida">
      <formula>NOT(ISERROR(SEARCH("Cumplida",AF5)))</formula>
    </cfRule>
  </conditionalFormatting>
  <conditionalFormatting sqref="BG5:BG49 AF5:AF49">
    <cfRule type="containsText" dxfId="255" priority="15" stopIfTrue="1" operator="containsText" text="CUMPLIDA">
      <formula>NOT(ISERROR(SEARCH("CUMPLIDA",AF5)))</formula>
    </cfRule>
  </conditionalFormatting>
  <conditionalFormatting sqref="BG5:BG49 AF5:AF49">
    <cfRule type="containsText" dxfId="254" priority="14" stopIfTrue="1" operator="containsText" text="INCUMPLIDA">
      <formula>NOT(ISERROR(SEARCH("INCUMPLIDA",AF5)))</formula>
    </cfRule>
  </conditionalFormatting>
  <conditionalFormatting sqref="AF5:AF49">
    <cfRule type="containsText" dxfId="253" priority="13" operator="containsText" text="PENDIENTE">
      <formula>NOT(ISERROR(SEARCH("PENDIENTE",AF5)))</formula>
    </cfRule>
  </conditionalFormatting>
  <conditionalFormatting sqref="AF5:AF49">
    <cfRule type="containsText" dxfId="252" priority="12" stopIfTrue="1" operator="containsText" text="PENDIENTE">
      <formula>NOT(ISERROR(SEARCH("PENDIENTE",AF5)))</formula>
    </cfRule>
  </conditionalFormatting>
  <conditionalFormatting sqref="BI5:BI49">
    <cfRule type="containsText" dxfId="251" priority="4" operator="containsText" text="cerrada">
      <formula>NOT(ISERROR(SEARCH("cerrada",BI5)))</formula>
    </cfRule>
    <cfRule type="containsText" dxfId="250" priority="5" operator="containsText" text="cerrado">
      <formula>NOT(ISERROR(SEARCH("cerrado",BI5)))</formula>
    </cfRule>
    <cfRule type="containsText" dxfId="249" priority="6" operator="containsText" text="Abierto">
      <formula>NOT(ISERROR(SEARCH("Abierto",BI5)))</formula>
    </cfRule>
  </conditionalFormatting>
  <conditionalFormatting sqref="BI5:BI49">
    <cfRule type="containsText" dxfId="248" priority="1" operator="containsText" text="cerrada">
      <formula>NOT(ISERROR(SEARCH("cerrada",BI5)))</formula>
    </cfRule>
    <cfRule type="containsText" dxfId="247" priority="2" operator="containsText" text="cerrado">
      <formula>NOT(ISERROR(SEARCH("cerrado",BI5)))</formula>
    </cfRule>
    <cfRule type="containsText" dxfId="246" priority="3" operator="containsText" text="Abierto">
      <formula>NOT(ISERROR(SEARCH("Abierto",BI5)))</formula>
    </cfRule>
  </conditionalFormatting>
  <dataValidations count="12">
    <dataValidation type="list" allowBlank="1" showInputMessage="1" showErrorMessage="1" sqref="N5:N191" xr:uid="{00000000-0002-0000-0600-000000000000}">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L62 L54:L55 L57:L58 L60 M7" xr:uid="{00000000-0002-0000-0600-000001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V54 W63 V55:W55" xr:uid="{00000000-0002-0000-0600-000002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xr:uid="{00000000-0002-0000-0600-000003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6" xr:uid="{00000000-0002-0000-0600-000004000000}">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L59 L63 L56" xr:uid="{00000000-0002-0000-0600-000005000000}">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54:J55 J57:J67 S60" xr:uid="{00000000-0002-0000-0600-000006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xr:uid="{00000000-0002-0000-0600-000007000000}">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U71 L61 L59 K71 S54:S59 K61:K63 K54:K59 U8 K8" xr:uid="{00000000-0002-0000-0600-000008000000}">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65:I75 I54:I63 I5:I12 I14" xr:uid="{00000000-0002-0000-0600-00000900000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W56:W62 W71 W8" xr:uid="{00000000-0002-0000-0600-00000A000000}">
      <formula1>-2147483647</formula1>
      <formula2>2147483647</formula2>
    </dataValidation>
    <dataValidation type="list" allowBlank="1" showInputMessage="1" showErrorMessage="1" sqref="H45:H53 H147:H154 P95:P96 H108:H126 P100:P112 P88 P53:P72 P127:P146 P155:P191 P75:P84 H68:H75 H80:H99 P37:P51 P32:P33 H17:H36 P25 P5:P9 P12:P21 H5:H14" xr:uid="{00000000-0002-0000-0600-00000B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K191"/>
  <sheetViews>
    <sheetView zoomScale="64" zoomScaleNormal="64" workbookViewId="0">
      <pane xSplit="11" ySplit="4" topLeftCell="W5" activePane="bottomRight" state="frozen"/>
      <selection pane="topRight" activeCell="L1" sqref="L1"/>
      <selection pane="bottomLeft" activeCell="A5" sqref="A5"/>
      <selection pane="bottomRight" activeCell="BJ7" sqref="BJ7"/>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58" width="11.42578125" style="1" hidden="1" customWidth="1" outlineLevel="1"/>
    <col min="59" max="59" width="0" style="1" hidden="1" customWidth="1" outlineLevel="1"/>
    <col min="60" max="60" width="11.42578125" style="1" collapsed="1"/>
    <col min="61" max="16384" width="11.42578125" style="1"/>
  </cols>
  <sheetData>
    <row r="1" spans="1:63" ht="15" customHeight="1" x14ac:dyDescent="0.25">
      <c r="A1" s="587" t="s">
        <v>0</v>
      </c>
      <c r="B1" s="587"/>
      <c r="C1" s="587"/>
      <c r="D1" s="587"/>
      <c r="E1" s="587"/>
      <c r="F1" s="587"/>
      <c r="G1" s="587"/>
      <c r="H1" s="587"/>
      <c r="I1" s="587"/>
      <c r="J1" s="584" t="s">
        <v>1</v>
      </c>
      <c r="K1" s="584"/>
      <c r="L1" s="584"/>
      <c r="M1" s="584"/>
      <c r="N1" s="584"/>
      <c r="O1" s="584"/>
      <c r="P1" s="584"/>
      <c r="Q1" s="584"/>
      <c r="R1" s="584"/>
      <c r="S1" s="584"/>
      <c r="T1" s="584"/>
      <c r="U1" s="584"/>
      <c r="V1" s="584"/>
      <c r="W1" s="584"/>
      <c r="X1" s="585" t="s">
        <v>876</v>
      </c>
      <c r="Y1" s="585"/>
      <c r="Z1" s="585"/>
      <c r="AA1" s="585"/>
      <c r="AB1" s="585"/>
      <c r="AC1" s="585"/>
      <c r="AD1" s="585"/>
      <c r="AE1" s="585"/>
      <c r="AF1" s="585"/>
      <c r="AG1" s="590" t="s">
        <v>716</v>
      </c>
      <c r="AH1" s="590"/>
      <c r="AI1" s="590"/>
      <c r="AJ1" s="590"/>
      <c r="AK1" s="590"/>
      <c r="AL1" s="590"/>
      <c r="AM1" s="590"/>
      <c r="AN1" s="590"/>
      <c r="AO1" s="456"/>
      <c r="AP1" s="594" t="s">
        <v>717</v>
      </c>
      <c r="AQ1" s="594"/>
      <c r="AR1" s="594"/>
      <c r="AS1" s="594"/>
      <c r="AT1" s="594"/>
      <c r="AU1" s="594"/>
      <c r="AV1" s="594"/>
      <c r="AW1" s="594"/>
      <c r="AX1" s="461"/>
      <c r="AY1" s="608" t="s">
        <v>718</v>
      </c>
      <c r="AZ1" s="608"/>
      <c r="BA1" s="608"/>
      <c r="BB1" s="608"/>
      <c r="BC1" s="608"/>
      <c r="BD1" s="608"/>
      <c r="BE1" s="608"/>
      <c r="BF1" s="608"/>
      <c r="BG1" s="641" t="s">
        <v>2</v>
      </c>
      <c r="BH1" s="641"/>
      <c r="BI1" s="641"/>
      <c r="BJ1" s="641"/>
      <c r="BK1" s="641"/>
    </row>
    <row r="2" spans="1:63" ht="15" customHeight="1" x14ac:dyDescent="0.25">
      <c r="A2" s="586" t="s">
        <v>3</v>
      </c>
      <c r="B2" s="586" t="s">
        <v>4</v>
      </c>
      <c r="C2" s="586" t="s">
        <v>5</v>
      </c>
      <c r="D2" s="586" t="s">
        <v>6</v>
      </c>
      <c r="E2" s="586" t="s">
        <v>7</v>
      </c>
      <c r="F2" s="586" t="s">
        <v>8</v>
      </c>
      <c r="G2" s="586" t="s">
        <v>9</v>
      </c>
      <c r="H2" s="586" t="s">
        <v>10</v>
      </c>
      <c r="I2" s="586" t="s">
        <v>11</v>
      </c>
      <c r="J2" s="589" t="s">
        <v>12</v>
      </c>
      <c r="K2" s="584" t="s">
        <v>13</v>
      </c>
      <c r="L2" s="584"/>
      <c r="M2" s="584"/>
      <c r="N2" s="589" t="s">
        <v>14</v>
      </c>
      <c r="O2" s="589" t="s">
        <v>15</v>
      </c>
      <c r="P2" s="589" t="s">
        <v>16</v>
      </c>
      <c r="Q2" s="589" t="s">
        <v>17</v>
      </c>
      <c r="R2" s="589" t="s">
        <v>18</v>
      </c>
      <c r="S2" s="589" t="s">
        <v>19</v>
      </c>
      <c r="T2" s="589" t="s">
        <v>20</v>
      </c>
      <c r="U2" s="589" t="s">
        <v>21</v>
      </c>
      <c r="V2" s="589" t="s">
        <v>22</v>
      </c>
      <c r="W2" s="589" t="s">
        <v>23</v>
      </c>
      <c r="X2" s="588" t="s">
        <v>77</v>
      </c>
      <c r="Y2" s="588" t="s">
        <v>24</v>
      </c>
      <c r="Z2" s="588" t="s">
        <v>25</v>
      </c>
      <c r="AA2" s="588" t="s">
        <v>26</v>
      </c>
      <c r="AB2" s="588" t="s">
        <v>73</v>
      </c>
      <c r="AC2" s="588" t="s">
        <v>27</v>
      </c>
      <c r="AD2" s="588" t="s">
        <v>28</v>
      </c>
      <c r="AE2" s="588" t="s">
        <v>29</v>
      </c>
      <c r="AF2" s="457"/>
      <c r="AG2" s="591" t="s">
        <v>30</v>
      </c>
      <c r="AH2" s="591" t="s">
        <v>31</v>
      </c>
      <c r="AI2" s="591" t="s">
        <v>32</v>
      </c>
      <c r="AJ2" s="591" t="s">
        <v>33</v>
      </c>
      <c r="AK2" s="591" t="s">
        <v>74</v>
      </c>
      <c r="AL2" s="591" t="s">
        <v>34</v>
      </c>
      <c r="AM2" s="591" t="s">
        <v>35</v>
      </c>
      <c r="AN2" s="591" t="s">
        <v>36</v>
      </c>
      <c r="AO2" s="458"/>
      <c r="AP2" s="595" t="s">
        <v>37</v>
      </c>
      <c r="AQ2" s="595" t="s">
        <v>38</v>
      </c>
      <c r="AR2" s="595" t="s">
        <v>39</v>
      </c>
      <c r="AS2" s="595" t="s">
        <v>40</v>
      </c>
      <c r="AT2" s="595" t="s">
        <v>75</v>
      </c>
      <c r="AU2" s="595" t="s">
        <v>41</v>
      </c>
      <c r="AV2" s="595" t="s">
        <v>42</v>
      </c>
      <c r="AW2" s="595" t="s">
        <v>43</v>
      </c>
      <c r="AX2" s="462"/>
      <c r="AY2" s="586" t="s">
        <v>37</v>
      </c>
      <c r="AZ2" s="586" t="s">
        <v>38</v>
      </c>
      <c r="BA2" s="586" t="s">
        <v>39</v>
      </c>
      <c r="BB2" s="586" t="s">
        <v>40</v>
      </c>
      <c r="BC2" s="586" t="s">
        <v>76</v>
      </c>
      <c r="BD2" s="586" t="s">
        <v>41</v>
      </c>
      <c r="BE2" s="586" t="s">
        <v>42</v>
      </c>
      <c r="BF2" s="586" t="s">
        <v>43</v>
      </c>
      <c r="BG2" s="593" t="s">
        <v>44</v>
      </c>
      <c r="BH2" s="593" t="s">
        <v>877</v>
      </c>
      <c r="BI2" s="593" t="s">
        <v>46</v>
      </c>
      <c r="BJ2" s="593" t="s">
        <v>47</v>
      </c>
      <c r="BK2" s="592" t="s">
        <v>48</v>
      </c>
    </row>
    <row r="3" spans="1:63" ht="66" customHeight="1" x14ac:dyDescent="0.25">
      <c r="A3" s="586"/>
      <c r="B3" s="586"/>
      <c r="C3" s="586"/>
      <c r="D3" s="586"/>
      <c r="E3" s="586"/>
      <c r="F3" s="586"/>
      <c r="G3" s="586"/>
      <c r="H3" s="586"/>
      <c r="I3" s="586"/>
      <c r="J3" s="589"/>
      <c r="K3" s="454" t="s">
        <v>49</v>
      </c>
      <c r="L3" s="454" t="s">
        <v>70</v>
      </c>
      <c r="M3" s="454" t="s">
        <v>71</v>
      </c>
      <c r="N3" s="589"/>
      <c r="O3" s="589"/>
      <c r="P3" s="589"/>
      <c r="Q3" s="589"/>
      <c r="R3" s="589"/>
      <c r="S3" s="589"/>
      <c r="T3" s="589"/>
      <c r="U3" s="589"/>
      <c r="V3" s="589"/>
      <c r="W3" s="589"/>
      <c r="X3" s="588"/>
      <c r="Y3" s="588"/>
      <c r="Z3" s="588"/>
      <c r="AA3" s="588"/>
      <c r="AB3" s="588"/>
      <c r="AC3" s="588"/>
      <c r="AD3" s="588"/>
      <c r="AE3" s="588"/>
      <c r="AF3" s="457" t="s">
        <v>44</v>
      </c>
      <c r="AG3" s="591"/>
      <c r="AH3" s="591"/>
      <c r="AI3" s="591"/>
      <c r="AJ3" s="591"/>
      <c r="AK3" s="591"/>
      <c r="AL3" s="591"/>
      <c r="AM3" s="591"/>
      <c r="AN3" s="591"/>
      <c r="AO3" s="458" t="s">
        <v>44</v>
      </c>
      <c r="AP3" s="595"/>
      <c r="AQ3" s="595"/>
      <c r="AR3" s="595"/>
      <c r="AS3" s="595"/>
      <c r="AT3" s="595"/>
      <c r="AU3" s="595"/>
      <c r="AV3" s="595"/>
      <c r="AW3" s="595"/>
      <c r="AX3" s="462" t="s">
        <v>44</v>
      </c>
      <c r="AY3" s="586"/>
      <c r="AZ3" s="586"/>
      <c r="BA3" s="586"/>
      <c r="BB3" s="586"/>
      <c r="BC3" s="586"/>
      <c r="BD3" s="586"/>
      <c r="BE3" s="586"/>
      <c r="BF3" s="586"/>
      <c r="BG3" s="593"/>
      <c r="BH3" s="593"/>
      <c r="BI3" s="593"/>
      <c r="BJ3" s="593"/>
      <c r="BK3" s="592"/>
    </row>
    <row r="4" spans="1:63" ht="117" customHeight="1" x14ac:dyDescent="0.25">
      <c r="A4" s="463" t="s">
        <v>50</v>
      </c>
      <c r="B4" s="463" t="s">
        <v>51</v>
      </c>
      <c r="C4" s="463" t="s">
        <v>52</v>
      </c>
      <c r="D4" s="463" t="s">
        <v>53</v>
      </c>
      <c r="E4" s="463" t="s">
        <v>54</v>
      </c>
      <c r="F4" s="463" t="s">
        <v>51</v>
      </c>
      <c r="G4" s="463" t="s">
        <v>55</v>
      </c>
      <c r="H4" s="463" t="s">
        <v>52</v>
      </c>
      <c r="I4" s="46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460" t="s">
        <v>51</v>
      </c>
      <c r="AQ4" s="460" t="s">
        <v>64</v>
      </c>
      <c r="AR4" s="460" t="s">
        <v>65</v>
      </c>
      <c r="AS4" s="460" t="s">
        <v>66</v>
      </c>
      <c r="AT4" s="460" t="s">
        <v>66</v>
      </c>
      <c r="AU4" s="460" t="s">
        <v>60</v>
      </c>
      <c r="AV4" s="460" t="s">
        <v>67</v>
      </c>
      <c r="AW4" s="460" t="s">
        <v>52</v>
      </c>
      <c r="AX4" s="460"/>
      <c r="AY4" s="463" t="s">
        <v>51</v>
      </c>
      <c r="AZ4" s="463" t="s">
        <v>64</v>
      </c>
      <c r="BA4" s="463" t="s">
        <v>65</v>
      </c>
      <c r="BB4" s="463" t="s">
        <v>66</v>
      </c>
      <c r="BC4" s="463" t="s">
        <v>66</v>
      </c>
      <c r="BD4" s="463" t="s">
        <v>60</v>
      </c>
      <c r="BE4" s="463" t="s">
        <v>67</v>
      </c>
      <c r="BF4" s="463" t="s">
        <v>52</v>
      </c>
      <c r="BG4" s="459" t="s">
        <v>68</v>
      </c>
      <c r="BH4" s="459"/>
      <c r="BI4" s="546" t="s">
        <v>68</v>
      </c>
      <c r="BJ4" s="459"/>
      <c r="BK4" s="592"/>
    </row>
    <row r="5" spans="1:63" ht="35.1" customHeight="1" x14ac:dyDescent="0.25">
      <c r="A5" s="269"/>
      <c r="B5" s="269"/>
      <c r="C5" s="3" t="s">
        <v>154</v>
      </c>
      <c r="D5" s="269"/>
      <c r="E5" s="613" t="s">
        <v>504</v>
      </c>
      <c r="F5" s="269"/>
      <c r="G5" s="269">
        <v>1</v>
      </c>
      <c r="H5" s="480" t="s">
        <v>738</v>
      </c>
      <c r="I5" s="274" t="s">
        <v>505</v>
      </c>
      <c r="J5" s="23" t="s">
        <v>508</v>
      </c>
      <c r="K5" s="275" t="s">
        <v>510</v>
      </c>
      <c r="L5" s="23" t="s">
        <v>509</v>
      </c>
      <c r="M5" s="269">
        <v>2</v>
      </c>
      <c r="N5" s="3" t="s">
        <v>69</v>
      </c>
      <c r="O5" s="3" t="str">
        <f>IF(H5="","",VLOOKUP(H5,'[1]Procedimientos Publicar'!$C$6:$E$85,3,FALSE))</f>
        <v>SUB GERENCIA COMERCIAL</v>
      </c>
      <c r="P5" s="276" t="s">
        <v>513</v>
      </c>
      <c r="Q5" s="269"/>
      <c r="R5" s="269"/>
      <c r="S5" s="275"/>
      <c r="T5" s="270">
        <v>1</v>
      </c>
      <c r="U5" s="269"/>
      <c r="V5" s="277">
        <v>43070</v>
      </c>
      <c r="W5" s="25"/>
      <c r="X5" s="271">
        <v>43830</v>
      </c>
      <c r="Y5" s="429" t="s">
        <v>516</v>
      </c>
      <c r="Z5" s="269">
        <v>2</v>
      </c>
      <c r="AA5" s="272">
        <f t="shared" ref="AA5:AA18" si="0">(IF(Z5="","",IF(OR($M5=0,$M5="",$X5=""),"",Z5/$M5)))</f>
        <v>1</v>
      </c>
      <c r="AB5" s="273">
        <f t="shared" ref="AB5:AB7" si="1">(IF(OR($T5="",AA5=""),"",IF(OR($T5=0,AA5=0),0,IF((AA5*100%)/$T5&gt;100%,100%,(AA5*100%)/$T5))))</f>
        <v>1</v>
      </c>
      <c r="AC5" s="8" t="str">
        <f t="shared" ref="AC5:AC18" si="2">IF(Z5="","",IF(AB5&lt;100%, IF(AB5&lt;25%, "ALERTA","EN TERMINO"), IF(AB5=100%, "OK", "EN TERMINO")))</f>
        <v>OK</v>
      </c>
      <c r="AF5" s="13" t="str">
        <f t="shared" ref="AF5:AF18" si="3">IF(AB5=100%,IF(AB5&gt;25%,"CUMPLIDA","PENDIENTE"),IF(AB5&lt;25%,"INCUMPLIDA","PENDIENTE"))</f>
        <v>CUMPLIDA</v>
      </c>
      <c r="BG5" s="13" t="str">
        <f t="shared" ref="BG5:BG18" si="4">IF(AB5=100%,"CUMPLIDA","INCUMPLIDA")</f>
        <v>CUMPLIDA</v>
      </c>
      <c r="BI5" s="547" t="str">
        <f>IF(AF5="CUMPLIDA","CERRADO","ABIERTO")</f>
        <v>CERRADO</v>
      </c>
    </row>
    <row r="6" spans="1:63" ht="35.1" customHeight="1" x14ac:dyDescent="0.25">
      <c r="A6" s="269"/>
      <c r="B6" s="269"/>
      <c r="C6" s="3" t="s">
        <v>154</v>
      </c>
      <c r="D6" s="269"/>
      <c r="E6" s="613"/>
      <c r="F6" s="269"/>
      <c r="G6" s="269">
        <v>2</v>
      </c>
      <c r="H6" s="480" t="s">
        <v>738</v>
      </c>
      <c r="I6" s="274" t="s">
        <v>506</v>
      </c>
      <c r="J6" s="269"/>
      <c r="K6" s="275" t="s">
        <v>511</v>
      </c>
      <c r="L6" s="269"/>
      <c r="M6" s="269">
        <v>1</v>
      </c>
      <c r="N6" s="3" t="s">
        <v>69</v>
      </c>
      <c r="O6" s="3" t="str">
        <f>IF(H6="","",VLOOKUP(H6,'[1]Procedimientos Publicar'!$C$6:$E$85,3,FALSE))</f>
        <v>SUB GERENCIA COMERCIAL</v>
      </c>
      <c r="P6" s="276" t="s">
        <v>514</v>
      </c>
      <c r="Q6" s="269"/>
      <c r="R6" s="269"/>
      <c r="S6" s="275"/>
      <c r="T6" s="270">
        <v>1</v>
      </c>
      <c r="U6" s="269"/>
      <c r="V6" s="278">
        <v>43070</v>
      </c>
      <c r="W6" s="277">
        <v>43084</v>
      </c>
      <c r="X6" s="271">
        <v>43830</v>
      </c>
      <c r="Y6" s="429" t="s">
        <v>517</v>
      </c>
      <c r="Z6" s="269">
        <v>1</v>
      </c>
      <c r="AA6" s="272">
        <f t="shared" si="0"/>
        <v>1</v>
      </c>
      <c r="AB6" s="273">
        <f t="shared" si="1"/>
        <v>1</v>
      </c>
      <c r="AC6" s="8" t="str">
        <f t="shared" si="2"/>
        <v>OK</v>
      </c>
      <c r="AF6" s="13" t="str">
        <f t="shared" si="3"/>
        <v>CUMPLIDA</v>
      </c>
      <c r="BG6" s="13" t="str">
        <f t="shared" si="4"/>
        <v>CUMPLIDA</v>
      </c>
      <c r="BI6" s="547" t="str">
        <f t="shared" ref="BI6:BI18" si="5">IF(AF6="CUMPLIDA","CERRADO","ABIERTO")</f>
        <v>CERRADO</v>
      </c>
    </row>
    <row r="7" spans="1:63" ht="35.1" customHeight="1" x14ac:dyDescent="0.25">
      <c r="A7" s="269"/>
      <c r="B7" s="269"/>
      <c r="C7" s="3" t="s">
        <v>154</v>
      </c>
      <c r="D7" s="269"/>
      <c r="E7" s="613"/>
      <c r="F7" s="269"/>
      <c r="G7" s="269">
        <v>3</v>
      </c>
      <c r="H7" s="480" t="s">
        <v>738</v>
      </c>
      <c r="I7" s="274" t="s">
        <v>507</v>
      </c>
      <c r="J7" s="269"/>
      <c r="K7" s="275" t="s">
        <v>512</v>
      </c>
      <c r="L7" s="269"/>
      <c r="M7" s="269">
        <v>1</v>
      </c>
      <c r="N7" s="3" t="s">
        <v>69</v>
      </c>
      <c r="O7" s="3" t="str">
        <f>IF(H7="","",VLOOKUP(H7,'[1]Procedimientos Publicar'!$C$6:$E$85,3,FALSE))</f>
        <v>SUB GERENCIA COMERCIAL</v>
      </c>
      <c r="P7" s="276" t="s">
        <v>515</v>
      </c>
      <c r="Q7" s="269"/>
      <c r="R7" s="269"/>
      <c r="S7" s="275"/>
      <c r="T7" s="270">
        <v>1</v>
      </c>
      <c r="U7" s="269"/>
      <c r="V7" s="277">
        <v>43070</v>
      </c>
      <c r="W7" s="277">
        <v>43266</v>
      </c>
      <c r="X7" s="271">
        <v>43830</v>
      </c>
      <c r="Y7" s="429" t="s">
        <v>517</v>
      </c>
      <c r="Z7" s="269">
        <v>1</v>
      </c>
      <c r="AA7" s="272">
        <f t="shared" si="0"/>
        <v>1</v>
      </c>
      <c r="AB7" s="273">
        <f t="shared" si="1"/>
        <v>1</v>
      </c>
      <c r="AC7" s="8" t="str">
        <f t="shared" si="2"/>
        <v>OK</v>
      </c>
      <c r="AF7" s="13" t="str">
        <f t="shared" si="3"/>
        <v>CUMPLIDA</v>
      </c>
      <c r="BG7" s="13" t="str">
        <f t="shared" si="4"/>
        <v>CUMPLIDA</v>
      </c>
      <c r="BI7" s="547" t="str">
        <f t="shared" si="5"/>
        <v>CERRADO</v>
      </c>
    </row>
    <row r="8" spans="1:63" ht="35.1" customHeight="1" x14ac:dyDescent="0.25">
      <c r="A8" s="490"/>
      <c r="B8" s="490"/>
      <c r="C8" s="193" t="s">
        <v>154</v>
      </c>
      <c r="D8" s="490"/>
      <c r="E8" s="642" t="s">
        <v>524</v>
      </c>
      <c r="F8" s="490"/>
      <c r="G8" s="609">
        <v>1</v>
      </c>
      <c r="H8" s="481" t="s">
        <v>738</v>
      </c>
      <c r="I8" s="291" t="s">
        <v>525</v>
      </c>
      <c r="J8" s="292" t="s">
        <v>536</v>
      </c>
      <c r="K8" s="292" t="s">
        <v>546</v>
      </c>
      <c r="L8" s="490"/>
      <c r="M8" s="490">
        <v>1</v>
      </c>
      <c r="N8" s="193" t="s">
        <v>69</v>
      </c>
      <c r="O8" s="193" t="str">
        <f>IF(H8="","",VLOOKUP(H8,'[1]Procedimientos Publicar'!$C$6:$E$85,3,FALSE))</f>
        <v>SUB GERENCIA COMERCIAL</v>
      </c>
      <c r="P8" s="293" t="s">
        <v>515</v>
      </c>
      <c r="Q8" s="490"/>
      <c r="R8" s="490"/>
      <c r="S8" s="490"/>
      <c r="T8" s="279">
        <v>1</v>
      </c>
      <c r="U8" s="490"/>
      <c r="V8" s="294">
        <v>43710</v>
      </c>
      <c r="W8" s="295">
        <v>43830</v>
      </c>
      <c r="X8" s="280">
        <v>43830</v>
      </c>
      <c r="Y8" s="357" t="s">
        <v>558</v>
      </c>
      <c r="Z8" s="490">
        <v>1</v>
      </c>
      <c r="AA8" s="307">
        <f>(IF(Z8="","",IF(OR($M8=0,$M8="",$X8=""),"",Z8/$M8)))</f>
        <v>1</v>
      </c>
      <c r="AB8" s="308">
        <f>(IF(OR($T8="",AA8=""),"",IF(OR($T8=0,AA8=0),0,IF((AA8*100%)/$T8&gt;100%,100%,(AA8*100%)/$T8))))</f>
        <v>1</v>
      </c>
      <c r="AC8" s="8" t="str">
        <f t="shared" si="2"/>
        <v>OK</v>
      </c>
      <c r="AF8" s="13" t="str">
        <f t="shared" si="3"/>
        <v>CUMPLIDA</v>
      </c>
      <c r="BG8" s="13" t="str">
        <f t="shared" si="4"/>
        <v>CUMPLIDA</v>
      </c>
      <c r="BI8" s="547" t="str">
        <f t="shared" si="5"/>
        <v>CERRADO</v>
      </c>
    </row>
    <row r="9" spans="1:63" ht="35.1" customHeight="1" x14ac:dyDescent="0.25">
      <c r="A9" s="490"/>
      <c r="B9" s="490"/>
      <c r="C9" s="193" t="s">
        <v>154</v>
      </c>
      <c r="D9" s="490"/>
      <c r="E9" s="642"/>
      <c r="F9" s="490"/>
      <c r="G9" s="609"/>
      <c r="H9" s="481" t="s">
        <v>738</v>
      </c>
      <c r="I9" s="296" t="s">
        <v>526</v>
      </c>
      <c r="J9" s="296" t="s">
        <v>537</v>
      </c>
      <c r="K9" s="297" t="s">
        <v>547</v>
      </c>
      <c r="L9" s="490"/>
      <c r="M9" s="490"/>
      <c r="N9" s="193" t="s">
        <v>69</v>
      </c>
      <c r="O9" s="193" t="str">
        <f>IF(H9="","",VLOOKUP(H9,'[1]Procedimientos Publicar'!$C$6:$E$85,3,FALSE))</f>
        <v>SUB GERENCIA COMERCIAL</v>
      </c>
      <c r="P9" s="293" t="s">
        <v>515</v>
      </c>
      <c r="Q9" s="490"/>
      <c r="R9" s="490"/>
      <c r="S9" s="490"/>
      <c r="T9" s="279">
        <v>1</v>
      </c>
      <c r="U9" s="490"/>
      <c r="V9" s="294">
        <v>43710</v>
      </c>
      <c r="W9" s="517">
        <v>43951</v>
      </c>
      <c r="X9" s="280">
        <v>43830</v>
      </c>
      <c r="Y9" s="353" t="s">
        <v>559</v>
      </c>
      <c r="Z9" s="490"/>
      <c r="AA9" s="307" t="str">
        <f t="shared" si="0"/>
        <v/>
      </c>
      <c r="AB9" s="308" t="str">
        <f t="shared" ref="AB9:AB18" si="6">(IF(OR($T9="",AA9=""),"",IF(OR($T9=0,AA9=0),0,IF((AA9*100%)/$T9&gt;100%,100%,(AA9*100%)/$T9))))</f>
        <v/>
      </c>
      <c r="AC9" s="8" t="str">
        <f t="shared" si="2"/>
        <v/>
      </c>
      <c r="AF9" s="13" t="str">
        <f t="shared" si="3"/>
        <v>PENDIENTE</v>
      </c>
      <c r="BG9" s="13" t="str">
        <f t="shared" si="4"/>
        <v>INCUMPLIDA</v>
      </c>
      <c r="BI9" s="547" t="str">
        <f t="shared" si="5"/>
        <v>ABIERTO</v>
      </c>
    </row>
    <row r="10" spans="1:63" ht="35.1" customHeight="1" x14ac:dyDescent="0.25">
      <c r="A10" s="490"/>
      <c r="B10" s="490"/>
      <c r="C10" s="193" t="s">
        <v>154</v>
      </c>
      <c r="D10" s="490"/>
      <c r="E10" s="642"/>
      <c r="F10" s="490"/>
      <c r="G10" s="609"/>
      <c r="H10" s="481" t="s">
        <v>738</v>
      </c>
      <c r="I10" s="296" t="s">
        <v>527</v>
      </c>
      <c r="J10" s="296" t="s">
        <v>538</v>
      </c>
      <c r="K10" s="297" t="s">
        <v>548</v>
      </c>
      <c r="L10" s="490"/>
      <c r="M10" s="490">
        <v>1</v>
      </c>
      <c r="N10" s="193" t="s">
        <v>69</v>
      </c>
      <c r="O10" s="193" t="str">
        <f>IF(H10="","",VLOOKUP(H10,'[1]Procedimientos Publicar'!$C$6:$E$85,3,FALSE))</f>
        <v>SUB GERENCIA COMERCIAL</v>
      </c>
      <c r="P10" s="293" t="s">
        <v>515</v>
      </c>
      <c r="Q10" s="490"/>
      <c r="R10" s="490"/>
      <c r="S10" s="490"/>
      <c r="T10" s="279">
        <v>1</v>
      </c>
      <c r="U10" s="490"/>
      <c r="V10" s="294">
        <v>43710</v>
      </c>
      <c r="W10" s="295">
        <v>43830</v>
      </c>
      <c r="X10" s="280">
        <v>43830</v>
      </c>
      <c r="Y10" s="357" t="s">
        <v>560</v>
      </c>
      <c r="Z10" s="490">
        <v>1</v>
      </c>
      <c r="AA10" s="307">
        <f t="shared" si="0"/>
        <v>1</v>
      </c>
      <c r="AB10" s="308">
        <f t="shared" si="6"/>
        <v>1</v>
      </c>
      <c r="AC10" s="8" t="str">
        <f t="shared" si="2"/>
        <v>OK</v>
      </c>
      <c r="AF10" s="13" t="str">
        <f t="shared" si="3"/>
        <v>CUMPLIDA</v>
      </c>
      <c r="BG10" s="13" t="str">
        <f t="shared" si="4"/>
        <v>CUMPLIDA</v>
      </c>
      <c r="BI10" s="547" t="str">
        <f t="shared" si="5"/>
        <v>CERRADO</v>
      </c>
    </row>
    <row r="11" spans="1:63" ht="35.1" customHeight="1" x14ac:dyDescent="0.25">
      <c r="A11" s="490"/>
      <c r="B11" s="490"/>
      <c r="C11" s="193" t="s">
        <v>154</v>
      </c>
      <c r="D11" s="490"/>
      <c r="E11" s="642"/>
      <c r="F11" s="490"/>
      <c r="G11" s="609">
        <v>2</v>
      </c>
      <c r="H11" s="481" t="s">
        <v>738</v>
      </c>
      <c r="I11" s="298" t="s">
        <v>528</v>
      </c>
      <c r="J11" s="299"/>
      <c r="K11" s="292" t="s">
        <v>549</v>
      </c>
      <c r="L11" s="490"/>
      <c r="M11" s="490"/>
      <c r="N11" s="193" t="s">
        <v>69</v>
      </c>
      <c r="O11" s="193" t="str">
        <f>IF(H11="","",VLOOKUP(H11,'[1]Procedimientos Publicar'!$C$6:$E$85,3,FALSE))</f>
        <v>SUB GERENCIA COMERCIAL</v>
      </c>
      <c r="P11" s="300"/>
      <c r="Q11" s="490"/>
      <c r="R11" s="490"/>
      <c r="S11" s="490"/>
      <c r="T11" s="279">
        <v>1</v>
      </c>
      <c r="U11" s="490"/>
      <c r="V11" s="301"/>
      <c r="W11" s="302"/>
      <c r="X11" s="280">
        <v>43830</v>
      </c>
      <c r="Y11" s="353" t="s">
        <v>561</v>
      </c>
      <c r="Z11" s="490"/>
      <c r="AA11" s="307" t="str">
        <f t="shared" si="0"/>
        <v/>
      </c>
      <c r="AB11" s="308" t="str">
        <f t="shared" si="6"/>
        <v/>
      </c>
      <c r="AC11" s="8" t="str">
        <f t="shared" si="2"/>
        <v/>
      </c>
      <c r="AF11" s="13" t="str">
        <f t="shared" si="3"/>
        <v>PENDIENTE</v>
      </c>
      <c r="BG11" s="13" t="str">
        <f t="shared" si="4"/>
        <v>INCUMPLIDA</v>
      </c>
      <c r="BI11" s="547" t="str">
        <f t="shared" si="5"/>
        <v>ABIERTO</v>
      </c>
    </row>
    <row r="12" spans="1:63" ht="35.1" customHeight="1" x14ac:dyDescent="0.25">
      <c r="A12" s="490"/>
      <c r="B12" s="490"/>
      <c r="C12" s="193" t="s">
        <v>154</v>
      </c>
      <c r="D12" s="490"/>
      <c r="E12" s="642"/>
      <c r="F12" s="490"/>
      <c r="G12" s="609"/>
      <c r="H12" s="481" t="s">
        <v>738</v>
      </c>
      <c r="I12" s="298" t="s">
        <v>529</v>
      </c>
      <c r="J12" s="303" t="s">
        <v>539</v>
      </c>
      <c r="K12" s="303" t="s">
        <v>550</v>
      </c>
      <c r="L12" s="490"/>
      <c r="M12" s="490"/>
      <c r="N12" s="193" t="s">
        <v>69</v>
      </c>
      <c r="O12" s="193" t="str">
        <f>IF(H12="","",VLOOKUP(H12,'[1]Procedimientos Publicar'!$C$6:$E$85,3,FALSE))</f>
        <v>SUB GERENCIA COMERCIAL</v>
      </c>
      <c r="P12" s="293" t="s">
        <v>515</v>
      </c>
      <c r="Q12" s="490"/>
      <c r="R12" s="490"/>
      <c r="S12" s="490"/>
      <c r="T12" s="279">
        <v>1</v>
      </c>
      <c r="U12" s="490"/>
      <c r="V12" s="294">
        <v>43710</v>
      </c>
      <c r="W12" s="295">
        <v>43830</v>
      </c>
      <c r="X12" s="280">
        <v>43830</v>
      </c>
      <c r="Y12" s="353" t="s">
        <v>562</v>
      </c>
      <c r="Z12" s="490"/>
      <c r="AA12" s="307" t="str">
        <f t="shared" si="0"/>
        <v/>
      </c>
      <c r="AB12" s="308" t="str">
        <f t="shared" si="6"/>
        <v/>
      </c>
      <c r="AC12" s="8" t="str">
        <f t="shared" si="2"/>
        <v/>
      </c>
      <c r="AF12" s="13" t="str">
        <f t="shared" si="3"/>
        <v>PENDIENTE</v>
      </c>
      <c r="BG12" s="13" t="str">
        <f t="shared" si="4"/>
        <v>INCUMPLIDA</v>
      </c>
      <c r="BI12" s="547" t="str">
        <f t="shared" si="5"/>
        <v>ABIERTO</v>
      </c>
    </row>
    <row r="13" spans="1:63" ht="35.1" customHeight="1" x14ac:dyDescent="0.25">
      <c r="A13" s="490"/>
      <c r="B13" s="490"/>
      <c r="C13" s="193" t="s">
        <v>154</v>
      </c>
      <c r="D13" s="490"/>
      <c r="E13" s="642"/>
      <c r="F13" s="490"/>
      <c r="G13" s="609"/>
      <c r="H13" s="481" t="s">
        <v>738</v>
      </c>
      <c r="I13" s="298" t="s">
        <v>530</v>
      </c>
      <c r="J13" s="303" t="s">
        <v>540</v>
      </c>
      <c r="K13" s="292" t="s">
        <v>551</v>
      </c>
      <c r="L13" s="490"/>
      <c r="M13" s="490"/>
      <c r="N13" s="193" t="s">
        <v>69</v>
      </c>
      <c r="O13" s="193" t="str">
        <f>IF(H13="","",VLOOKUP(H13,'[1]Procedimientos Publicar'!$C$6:$E$85,3,FALSE))</f>
        <v>SUB GERENCIA COMERCIAL</v>
      </c>
      <c r="P13" s="293" t="s">
        <v>515</v>
      </c>
      <c r="Q13" s="490"/>
      <c r="R13" s="490"/>
      <c r="S13" s="490"/>
      <c r="T13" s="279">
        <v>1</v>
      </c>
      <c r="U13" s="490"/>
      <c r="V13" s="294">
        <v>43710</v>
      </c>
      <c r="W13" s="295">
        <v>43830</v>
      </c>
      <c r="X13" s="280">
        <v>43830</v>
      </c>
      <c r="Y13" s="353" t="s">
        <v>563</v>
      </c>
      <c r="Z13" s="490"/>
      <c r="AA13" s="307" t="str">
        <f t="shared" si="0"/>
        <v/>
      </c>
      <c r="AB13" s="308" t="str">
        <f t="shared" si="6"/>
        <v/>
      </c>
      <c r="AC13" s="8" t="str">
        <f t="shared" si="2"/>
        <v/>
      </c>
      <c r="AF13" s="13" t="str">
        <f t="shared" si="3"/>
        <v>PENDIENTE</v>
      </c>
      <c r="BG13" s="13" t="str">
        <f t="shared" si="4"/>
        <v>INCUMPLIDA</v>
      </c>
      <c r="BI13" s="547" t="str">
        <f t="shared" si="5"/>
        <v>ABIERTO</v>
      </c>
    </row>
    <row r="14" spans="1:63" ht="35.1" customHeight="1" x14ac:dyDescent="0.25">
      <c r="A14" s="490"/>
      <c r="B14" s="490"/>
      <c r="C14" s="193" t="s">
        <v>154</v>
      </c>
      <c r="D14" s="490"/>
      <c r="E14" s="642"/>
      <c r="F14" s="490"/>
      <c r="G14" s="609"/>
      <c r="H14" s="481" t="s">
        <v>738</v>
      </c>
      <c r="I14" s="298" t="s">
        <v>531</v>
      </c>
      <c r="J14" s="304" t="s">
        <v>541</v>
      </c>
      <c r="K14" s="292" t="s">
        <v>552</v>
      </c>
      <c r="L14" s="490"/>
      <c r="M14" s="490"/>
      <c r="N14" s="193" t="s">
        <v>69</v>
      </c>
      <c r="O14" s="193" t="str">
        <f>IF(H14="","",VLOOKUP(H14,'[1]Procedimientos Publicar'!$C$6:$E$85,3,FALSE))</f>
        <v>SUB GERENCIA COMERCIAL</v>
      </c>
      <c r="P14" s="293" t="s">
        <v>515</v>
      </c>
      <c r="Q14" s="490"/>
      <c r="R14" s="490"/>
      <c r="S14" s="490"/>
      <c r="T14" s="279">
        <v>1</v>
      </c>
      <c r="U14" s="490"/>
      <c r="V14" s="294">
        <v>43710</v>
      </c>
      <c r="W14" s="295">
        <v>43830</v>
      </c>
      <c r="X14" s="280">
        <v>43830</v>
      </c>
      <c r="Y14" s="353" t="s">
        <v>564</v>
      </c>
      <c r="Z14" s="490"/>
      <c r="AA14" s="307" t="str">
        <f t="shared" si="0"/>
        <v/>
      </c>
      <c r="AB14" s="308" t="str">
        <f t="shared" si="6"/>
        <v/>
      </c>
      <c r="AC14" s="8" t="str">
        <f t="shared" si="2"/>
        <v/>
      </c>
      <c r="AF14" s="13" t="str">
        <f t="shared" si="3"/>
        <v>PENDIENTE</v>
      </c>
      <c r="BG14" s="13" t="str">
        <f t="shared" si="4"/>
        <v>INCUMPLIDA</v>
      </c>
      <c r="BI14" s="547" t="str">
        <f t="shared" si="5"/>
        <v>ABIERTO</v>
      </c>
    </row>
    <row r="15" spans="1:63" ht="35.1" customHeight="1" x14ac:dyDescent="0.25">
      <c r="A15" s="490"/>
      <c r="B15" s="490"/>
      <c r="C15" s="193" t="s">
        <v>154</v>
      </c>
      <c r="D15" s="490"/>
      <c r="E15" s="642"/>
      <c r="F15" s="490"/>
      <c r="G15" s="609"/>
      <c r="H15" s="481" t="s">
        <v>738</v>
      </c>
      <c r="I15" s="298" t="s">
        <v>532</v>
      </c>
      <c r="J15" s="303" t="s">
        <v>542</v>
      </c>
      <c r="K15" s="292" t="s">
        <v>553</v>
      </c>
      <c r="L15" s="490"/>
      <c r="M15" s="490"/>
      <c r="N15" s="193" t="s">
        <v>69</v>
      </c>
      <c r="O15" s="193" t="str">
        <f>IF(H15="","",VLOOKUP(H15,'[1]Procedimientos Publicar'!$C$6:$E$85,3,FALSE))</f>
        <v>SUB GERENCIA COMERCIAL</v>
      </c>
      <c r="P15" s="293" t="s">
        <v>515</v>
      </c>
      <c r="Q15" s="490"/>
      <c r="R15" s="490"/>
      <c r="S15" s="490"/>
      <c r="T15" s="279">
        <v>1</v>
      </c>
      <c r="U15" s="490"/>
      <c r="V15" s="294">
        <v>43710</v>
      </c>
      <c r="W15" s="295">
        <v>43830</v>
      </c>
      <c r="X15" s="280">
        <v>43830</v>
      </c>
      <c r="Y15" s="353" t="s">
        <v>565</v>
      </c>
      <c r="Z15" s="490"/>
      <c r="AA15" s="307" t="str">
        <f t="shared" si="0"/>
        <v/>
      </c>
      <c r="AB15" s="308" t="str">
        <f t="shared" si="6"/>
        <v/>
      </c>
      <c r="AC15" s="8" t="str">
        <f t="shared" si="2"/>
        <v/>
      </c>
      <c r="AF15" s="13" t="str">
        <f t="shared" si="3"/>
        <v>PENDIENTE</v>
      </c>
      <c r="BG15" s="13" t="str">
        <f t="shared" si="4"/>
        <v>INCUMPLIDA</v>
      </c>
      <c r="BI15" s="547" t="str">
        <f t="shared" si="5"/>
        <v>ABIERTO</v>
      </c>
    </row>
    <row r="16" spans="1:63" ht="35.1" customHeight="1" x14ac:dyDescent="0.2">
      <c r="A16" s="490"/>
      <c r="B16" s="490"/>
      <c r="C16" s="193" t="s">
        <v>154</v>
      </c>
      <c r="D16" s="490"/>
      <c r="E16" s="642"/>
      <c r="F16" s="490"/>
      <c r="G16" s="490">
        <v>3</v>
      </c>
      <c r="H16" s="481" t="s">
        <v>738</v>
      </c>
      <c r="I16" s="305" t="s">
        <v>533</v>
      </c>
      <c r="J16" s="292" t="s">
        <v>543</v>
      </c>
      <c r="K16" s="292" t="s">
        <v>554</v>
      </c>
      <c r="L16" s="490"/>
      <c r="M16" s="490"/>
      <c r="N16" s="193" t="s">
        <v>69</v>
      </c>
      <c r="O16" s="193" t="str">
        <f>IF(H16="","",VLOOKUP(H16,'[1]Procedimientos Publicar'!$C$6:$E$85,3,FALSE))</f>
        <v>SUB GERENCIA COMERCIAL</v>
      </c>
      <c r="P16" s="293" t="s">
        <v>557</v>
      </c>
      <c r="Q16" s="490"/>
      <c r="R16" s="490"/>
      <c r="S16" s="490"/>
      <c r="T16" s="279">
        <v>1</v>
      </c>
      <c r="U16" s="490"/>
      <c r="V16" s="294">
        <v>43617</v>
      </c>
      <c r="W16" s="306">
        <v>43982</v>
      </c>
      <c r="X16" s="280">
        <v>43830</v>
      </c>
      <c r="Y16" s="353" t="s">
        <v>566</v>
      </c>
      <c r="Z16" s="490"/>
      <c r="AA16" s="307" t="str">
        <f t="shared" si="0"/>
        <v/>
      </c>
      <c r="AB16" s="308" t="str">
        <f t="shared" si="6"/>
        <v/>
      </c>
      <c r="AC16" s="8" t="str">
        <f t="shared" si="2"/>
        <v/>
      </c>
      <c r="AF16" s="13" t="str">
        <f t="shared" si="3"/>
        <v>PENDIENTE</v>
      </c>
      <c r="BG16" s="13" t="str">
        <f t="shared" si="4"/>
        <v>INCUMPLIDA</v>
      </c>
      <c r="BI16" s="547" t="str">
        <f t="shared" si="5"/>
        <v>ABIERTO</v>
      </c>
    </row>
    <row r="17" spans="1:61" ht="35.1" customHeight="1" x14ac:dyDescent="0.25">
      <c r="A17" s="490"/>
      <c r="B17" s="490"/>
      <c r="C17" s="193" t="s">
        <v>154</v>
      </c>
      <c r="D17" s="490"/>
      <c r="E17" s="642"/>
      <c r="F17" s="490"/>
      <c r="G17" s="490">
        <v>4</v>
      </c>
      <c r="H17" s="481" t="s">
        <v>738</v>
      </c>
      <c r="I17" s="291" t="s">
        <v>534</v>
      </c>
      <c r="J17" s="292" t="s">
        <v>544</v>
      </c>
      <c r="K17" s="292" t="s">
        <v>555</v>
      </c>
      <c r="L17" s="490"/>
      <c r="M17" s="490"/>
      <c r="N17" s="193" t="s">
        <v>69</v>
      </c>
      <c r="O17" s="193" t="str">
        <f>IF(H17="","",VLOOKUP(H17,'[1]Procedimientos Publicar'!$C$6:$E$85,3,FALSE))</f>
        <v>SUB GERENCIA COMERCIAL</v>
      </c>
      <c r="P17" s="293"/>
      <c r="Q17" s="490"/>
      <c r="R17" s="490"/>
      <c r="S17" s="490"/>
      <c r="T17" s="279">
        <v>1</v>
      </c>
      <c r="U17" s="490"/>
      <c r="V17" s="294">
        <v>43642</v>
      </c>
      <c r="W17" s="294">
        <v>43826</v>
      </c>
      <c r="X17" s="280">
        <v>43830</v>
      </c>
      <c r="Y17" s="353" t="s">
        <v>567</v>
      </c>
      <c r="Z17" s="490"/>
      <c r="AA17" s="307" t="str">
        <f t="shared" si="0"/>
        <v/>
      </c>
      <c r="AB17" s="308" t="str">
        <f t="shared" si="6"/>
        <v/>
      </c>
      <c r="AC17" s="8" t="str">
        <f t="shared" si="2"/>
        <v/>
      </c>
      <c r="AF17" s="13" t="str">
        <f t="shared" si="3"/>
        <v>PENDIENTE</v>
      </c>
      <c r="BG17" s="13" t="str">
        <f t="shared" si="4"/>
        <v>INCUMPLIDA</v>
      </c>
      <c r="BI17" s="547" t="str">
        <f t="shared" si="5"/>
        <v>ABIERTO</v>
      </c>
    </row>
    <row r="18" spans="1:61" ht="35.1" customHeight="1" x14ac:dyDescent="0.25">
      <c r="A18" s="490"/>
      <c r="B18" s="490"/>
      <c r="C18" s="193" t="s">
        <v>154</v>
      </c>
      <c r="D18" s="490"/>
      <c r="E18" s="642"/>
      <c r="F18" s="490"/>
      <c r="G18" s="490">
        <v>5</v>
      </c>
      <c r="H18" s="481" t="s">
        <v>738</v>
      </c>
      <c r="I18" s="291" t="s">
        <v>535</v>
      </c>
      <c r="J18" s="292" t="s">
        <v>545</v>
      </c>
      <c r="K18" s="292" t="s">
        <v>556</v>
      </c>
      <c r="L18" s="490"/>
      <c r="M18" s="490"/>
      <c r="N18" s="193" t="s">
        <v>69</v>
      </c>
      <c r="O18" s="193" t="str">
        <f>IF(H18="","",VLOOKUP(H18,'[1]Procedimientos Publicar'!$C$6:$E$85,3,FALSE))</f>
        <v>SUB GERENCIA COMERCIAL</v>
      </c>
      <c r="P18" s="293" t="s">
        <v>515</v>
      </c>
      <c r="Q18" s="490"/>
      <c r="R18" s="490"/>
      <c r="S18" s="490"/>
      <c r="T18" s="279">
        <v>1</v>
      </c>
      <c r="U18" s="490"/>
      <c r="V18" s="294">
        <v>43647</v>
      </c>
      <c r="W18" s="306">
        <v>43830</v>
      </c>
      <c r="X18" s="280">
        <v>43830</v>
      </c>
      <c r="Y18" s="353" t="s">
        <v>568</v>
      </c>
      <c r="Z18" s="490"/>
      <c r="AA18" s="307" t="str">
        <f t="shared" si="0"/>
        <v/>
      </c>
      <c r="AB18" s="308" t="str">
        <f t="shared" si="6"/>
        <v/>
      </c>
      <c r="AC18" s="8" t="str">
        <f t="shared" si="2"/>
        <v/>
      </c>
      <c r="AF18" s="13" t="str">
        <f t="shared" si="3"/>
        <v>PENDIENTE</v>
      </c>
      <c r="BG18" s="13" t="str">
        <f t="shared" si="4"/>
        <v>INCUMPLIDA</v>
      </c>
      <c r="BI18" s="547" t="str">
        <f t="shared" si="5"/>
        <v>ABIERTO</v>
      </c>
    </row>
    <row r="19" spans="1:61" s="499" customFormat="1" ht="69" customHeight="1" x14ac:dyDescent="0.25">
      <c r="C19" s="500"/>
      <c r="E19" s="511"/>
      <c r="H19" s="501"/>
      <c r="I19" s="361"/>
      <c r="J19" s="366"/>
      <c r="K19" s="366"/>
      <c r="N19" s="500"/>
      <c r="O19" s="500"/>
      <c r="P19" s="258"/>
      <c r="T19" s="146"/>
      <c r="V19" s="405"/>
      <c r="W19" s="405"/>
      <c r="X19" s="147"/>
      <c r="Y19" s="361"/>
      <c r="AA19" s="362"/>
      <c r="AB19" s="365"/>
      <c r="AF19" s="470"/>
      <c r="BG19" s="470"/>
    </row>
    <row r="20" spans="1:61" s="499" customFormat="1" ht="69" customHeight="1" x14ac:dyDescent="0.25">
      <c r="C20" s="500"/>
      <c r="E20" s="511"/>
      <c r="H20" s="501"/>
      <c r="I20" s="361"/>
      <c r="J20" s="366"/>
      <c r="K20" s="366"/>
      <c r="N20" s="500"/>
      <c r="O20" s="500"/>
      <c r="P20" s="258"/>
      <c r="T20" s="146"/>
      <c r="V20" s="405"/>
      <c r="W20" s="411"/>
      <c r="X20" s="147"/>
      <c r="Y20" s="361"/>
      <c r="AA20" s="362"/>
      <c r="AB20" s="365"/>
      <c r="AF20" s="470"/>
      <c r="BG20" s="470"/>
    </row>
    <row r="21" spans="1:61" s="466" customFormat="1" ht="69" customHeight="1" x14ac:dyDescent="0.25">
      <c r="C21" s="464"/>
      <c r="E21" s="508"/>
      <c r="H21" s="501"/>
      <c r="I21" s="370"/>
      <c r="J21" s="374"/>
      <c r="K21" s="27"/>
      <c r="L21" s="27"/>
      <c r="M21" s="197"/>
      <c r="N21" s="464"/>
      <c r="O21" s="464"/>
      <c r="P21" s="464"/>
      <c r="S21" s="27"/>
      <c r="T21" s="146"/>
      <c r="V21" s="18"/>
      <c r="W21" s="18"/>
      <c r="X21" s="147"/>
      <c r="Y21" s="375"/>
      <c r="AA21" s="362"/>
      <c r="AB21" s="365"/>
      <c r="AD21" s="28"/>
      <c r="AF21" s="470"/>
      <c r="BG21" s="470"/>
    </row>
    <row r="22" spans="1:61" s="466" customFormat="1" ht="69" customHeight="1" x14ac:dyDescent="0.25">
      <c r="C22" s="464"/>
      <c r="E22" s="508"/>
      <c r="H22" s="501"/>
      <c r="I22" s="202"/>
      <c r="J22" s="369"/>
      <c r="K22" s="27"/>
      <c r="L22" s="27"/>
      <c r="M22" s="197"/>
      <c r="N22" s="464"/>
      <c r="O22" s="464"/>
      <c r="P22" s="464"/>
      <c r="S22" s="27"/>
      <c r="T22" s="146"/>
      <c r="V22" s="18"/>
      <c r="W22" s="18"/>
      <c r="X22" s="147"/>
      <c r="Y22" s="28"/>
      <c r="AA22" s="362"/>
      <c r="AB22" s="365"/>
      <c r="AD22" s="202"/>
      <c r="AF22" s="470"/>
      <c r="BG22" s="470"/>
    </row>
    <row r="23" spans="1:61" s="466" customFormat="1" ht="69" customHeight="1" x14ac:dyDescent="0.25">
      <c r="C23" s="464"/>
      <c r="E23" s="508"/>
      <c r="H23" s="501"/>
      <c r="I23" s="202"/>
      <c r="J23" s="369"/>
      <c r="K23" s="27"/>
      <c r="L23" s="27"/>
      <c r="M23" s="197"/>
      <c r="N23" s="464"/>
      <c r="O23" s="464"/>
      <c r="P23" s="464"/>
      <c r="S23" s="27"/>
      <c r="T23" s="146"/>
      <c r="V23" s="18"/>
      <c r="W23" s="18"/>
      <c r="X23" s="147"/>
      <c r="Y23" s="28"/>
      <c r="AA23" s="362"/>
      <c r="AB23" s="365"/>
      <c r="AD23" s="202"/>
      <c r="AF23" s="470"/>
      <c r="BG23" s="470"/>
    </row>
    <row r="24" spans="1:61" s="466" customFormat="1" ht="69" customHeight="1" x14ac:dyDescent="0.25">
      <c r="C24" s="464"/>
      <c r="E24" s="508"/>
      <c r="H24" s="501"/>
      <c r="I24" s="202"/>
      <c r="J24" s="369"/>
      <c r="K24" s="27"/>
      <c r="L24" s="27"/>
      <c r="M24" s="197"/>
      <c r="N24" s="464"/>
      <c r="O24" s="464"/>
      <c r="P24" s="464"/>
      <c r="S24" s="27"/>
      <c r="T24" s="146"/>
      <c r="V24" s="18"/>
      <c r="W24" s="18"/>
      <c r="X24" s="147"/>
      <c r="Y24" s="28"/>
      <c r="AA24" s="362"/>
      <c r="AB24" s="365"/>
      <c r="AD24" s="202"/>
      <c r="AF24" s="470"/>
      <c r="BG24" s="470"/>
    </row>
    <row r="25" spans="1:61" s="466" customFormat="1" ht="69" customHeight="1" x14ac:dyDescent="0.2">
      <c r="C25" s="464"/>
      <c r="E25" s="508"/>
      <c r="H25" s="501"/>
      <c r="I25" s="202"/>
      <c r="J25" s="369"/>
      <c r="K25" s="28"/>
      <c r="L25" s="27"/>
      <c r="M25" s="197"/>
      <c r="N25" s="464"/>
      <c r="O25" s="464"/>
      <c r="P25" s="464"/>
      <c r="S25" s="28"/>
      <c r="T25" s="146"/>
      <c r="V25" s="18"/>
      <c r="W25" s="18"/>
      <c r="X25" s="147"/>
      <c r="Y25" s="372"/>
      <c r="AA25" s="362"/>
      <c r="AB25" s="365"/>
      <c r="AD25" s="155"/>
      <c r="BG25" s="470"/>
    </row>
    <row r="26" spans="1:61" s="466" customFormat="1" ht="69" customHeight="1" x14ac:dyDescent="0.25">
      <c r="C26" s="464"/>
      <c r="E26" s="508"/>
      <c r="H26" s="501"/>
      <c r="I26" s="202"/>
      <c r="N26" s="464"/>
      <c r="O26" s="464"/>
      <c r="P26" s="464"/>
      <c r="T26" s="146"/>
      <c r="X26" s="147"/>
      <c r="AA26" s="362"/>
      <c r="AB26" s="365"/>
      <c r="AF26" s="470"/>
      <c r="BG26" s="470"/>
    </row>
    <row r="27" spans="1:61" s="466" customFormat="1" ht="69" customHeight="1" x14ac:dyDescent="0.25">
      <c r="C27" s="464"/>
      <c r="E27" s="508"/>
      <c r="H27" s="501"/>
      <c r="I27" s="202"/>
      <c r="N27" s="464"/>
      <c r="O27" s="464"/>
      <c r="P27" s="464"/>
      <c r="T27" s="146"/>
      <c r="X27" s="147"/>
      <c r="AA27" s="362"/>
      <c r="AB27" s="365"/>
      <c r="AF27" s="470"/>
      <c r="BG27" s="470"/>
    </row>
    <row r="28" spans="1:61" s="466" customFormat="1" ht="69" customHeight="1" x14ac:dyDescent="0.25">
      <c r="C28" s="464"/>
      <c r="E28" s="508"/>
      <c r="H28" s="501"/>
      <c r="I28" s="376"/>
      <c r="N28" s="464"/>
      <c r="O28" s="464"/>
      <c r="P28" s="464"/>
      <c r="T28" s="146"/>
      <c r="X28" s="147"/>
      <c r="AA28" s="362"/>
      <c r="AB28" s="365"/>
      <c r="AF28" s="470"/>
      <c r="BG28" s="470"/>
    </row>
    <row r="29" spans="1:61" s="466" customFormat="1" ht="69" customHeight="1" x14ac:dyDescent="0.2">
      <c r="C29" s="464"/>
      <c r="E29" s="508"/>
      <c r="H29" s="501"/>
      <c r="I29" s="369"/>
      <c r="J29" s="371"/>
      <c r="K29" s="27"/>
      <c r="L29" s="27"/>
      <c r="M29" s="197"/>
      <c r="N29" s="464"/>
      <c r="O29" s="464"/>
      <c r="P29" s="464"/>
      <c r="S29" s="27"/>
      <c r="T29" s="146"/>
      <c r="V29" s="18"/>
      <c r="W29" s="18"/>
      <c r="X29" s="147"/>
      <c r="Y29" s="372"/>
      <c r="AA29" s="362"/>
      <c r="AB29" s="365"/>
      <c r="AD29" s="155"/>
      <c r="BG29" s="470"/>
    </row>
    <row r="30" spans="1:61" s="466" customFormat="1" ht="69" customHeight="1" x14ac:dyDescent="0.2">
      <c r="C30" s="464"/>
      <c r="E30" s="508"/>
      <c r="H30" s="501"/>
      <c r="I30" s="369"/>
      <c r="J30" s="371"/>
      <c r="K30" s="27"/>
      <c r="L30" s="27"/>
      <c r="M30" s="197"/>
      <c r="N30" s="464"/>
      <c r="O30" s="464"/>
      <c r="P30" s="464"/>
      <c r="S30" s="27"/>
      <c r="T30" s="146"/>
      <c r="V30" s="18"/>
      <c r="W30" s="18"/>
      <c r="X30" s="147"/>
      <c r="Y30" s="372"/>
      <c r="AA30" s="362"/>
      <c r="AB30" s="365"/>
      <c r="AD30" s="155"/>
      <c r="BG30" s="470"/>
    </row>
    <row r="31" spans="1:61" s="466" customFormat="1" ht="69" customHeight="1" x14ac:dyDescent="0.25">
      <c r="C31" s="464"/>
      <c r="E31" s="508"/>
      <c r="H31" s="501"/>
      <c r="I31" s="369"/>
      <c r="J31" s="369"/>
      <c r="K31" s="27"/>
      <c r="L31" s="27"/>
      <c r="M31" s="197"/>
      <c r="N31" s="464"/>
      <c r="O31" s="464"/>
      <c r="P31" s="464"/>
      <c r="S31" s="27"/>
      <c r="T31" s="146"/>
      <c r="V31" s="18"/>
      <c r="W31" s="18"/>
      <c r="X31" s="147"/>
      <c r="Y31" s="28"/>
      <c r="AA31" s="362"/>
      <c r="AB31" s="365"/>
      <c r="AD31" s="202"/>
      <c r="AF31" s="470"/>
      <c r="BG31" s="470"/>
    </row>
    <row r="32" spans="1:61" s="466" customFormat="1" ht="69" customHeight="1" x14ac:dyDescent="0.25">
      <c r="C32" s="464"/>
      <c r="E32" s="508"/>
      <c r="H32" s="501"/>
      <c r="I32" s="369"/>
      <c r="J32" s="369"/>
      <c r="K32" s="27"/>
      <c r="L32" s="27"/>
      <c r="M32" s="197"/>
      <c r="N32" s="464"/>
      <c r="O32" s="464"/>
      <c r="P32" s="464"/>
      <c r="S32" s="27"/>
      <c r="T32" s="146"/>
      <c r="V32" s="18"/>
      <c r="W32" s="18"/>
      <c r="X32" s="147"/>
      <c r="Y32" s="28"/>
      <c r="AA32" s="362"/>
      <c r="AB32" s="365"/>
      <c r="AD32" s="202"/>
      <c r="AF32" s="470"/>
      <c r="BG32" s="470"/>
    </row>
    <row r="33" spans="3:59" s="466" customFormat="1" ht="69" customHeight="1" x14ac:dyDescent="0.2">
      <c r="C33" s="464"/>
      <c r="E33" s="508"/>
      <c r="H33" s="501"/>
      <c r="I33" s="369"/>
      <c r="J33" s="369"/>
      <c r="K33" s="27"/>
      <c r="L33" s="27"/>
      <c r="M33" s="197"/>
      <c r="N33" s="464"/>
      <c r="O33" s="464"/>
      <c r="P33" s="464"/>
      <c r="S33" s="27"/>
      <c r="T33" s="146"/>
      <c r="V33" s="18"/>
      <c r="W33" s="18"/>
      <c r="X33" s="147"/>
      <c r="Y33" s="372"/>
      <c r="AA33" s="362"/>
      <c r="AB33" s="365"/>
      <c r="AD33" s="155"/>
      <c r="BG33" s="470"/>
    </row>
    <row r="34" spans="3:59" s="466" customFormat="1" ht="69" customHeight="1" x14ac:dyDescent="0.2">
      <c r="C34" s="464"/>
      <c r="E34" s="508"/>
      <c r="H34" s="501"/>
      <c r="I34" s="369"/>
      <c r="J34" s="27"/>
      <c r="K34" s="27"/>
      <c r="L34" s="27"/>
      <c r="M34" s="197"/>
      <c r="N34" s="464"/>
      <c r="O34" s="464"/>
      <c r="P34" s="464"/>
      <c r="S34" s="27"/>
      <c r="T34" s="146"/>
      <c r="V34" s="18"/>
      <c r="W34" s="18"/>
      <c r="X34" s="147"/>
      <c r="Y34" s="372"/>
      <c r="AA34" s="362"/>
      <c r="AB34" s="365"/>
      <c r="AD34" s="155"/>
      <c r="BG34" s="470"/>
    </row>
    <row r="35" spans="3:59" s="466" customFormat="1" ht="69" customHeight="1" x14ac:dyDescent="0.2">
      <c r="C35" s="464"/>
      <c r="E35" s="508"/>
      <c r="H35" s="501"/>
      <c r="I35" s="373"/>
      <c r="J35" s="27"/>
      <c r="K35" s="28"/>
      <c r="L35" s="27"/>
      <c r="M35" s="197"/>
      <c r="N35" s="464"/>
      <c r="O35" s="464"/>
      <c r="P35" s="464"/>
      <c r="S35" s="28"/>
      <c r="T35" s="146"/>
      <c r="V35" s="18"/>
      <c r="W35" s="18"/>
      <c r="X35" s="147"/>
      <c r="Y35" s="372"/>
      <c r="AA35" s="362"/>
      <c r="AB35" s="365"/>
      <c r="AD35" s="155"/>
      <c r="BG35" s="470"/>
    </row>
    <row r="36" spans="3:59" s="466" customFormat="1" ht="69" customHeight="1" x14ac:dyDescent="0.2">
      <c r="C36" s="464"/>
      <c r="E36" s="508"/>
      <c r="H36" s="501"/>
      <c r="I36" s="369"/>
      <c r="J36" s="27"/>
      <c r="K36" s="28"/>
      <c r="L36" s="27"/>
      <c r="M36" s="197"/>
      <c r="N36" s="464"/>
      <c r="O36" s="464"/>
      <c r="P36" s="464"/>
      <c r="S36" s="28"/>
      <c r="T36" s="146"/>
      <c r="V36" s="18"/>
      <c r="W36" s="18"/>
      <c r="X36" s="147"/>
      <c r="Y36" s="372"/>
      <c r="AA36" s="362"/>
      <c r="AB36" s="365"/>
      <c r="AD36" s="155"/>
      <c r="BG36" s="470"/>
    </row>
    <row r="37" spans="3:59" s="466" customFormat="1" ht="69" customHeight="1" x14ac:dyDescent="0.25">
      <c r="C37" s="464"/>
      <c r="E37" s="508"/>
      <c r="H37" s="501"/>
      <c r="I37" s="370"/>
      <c r="J37" s="374"/>
      <c r="K37" s="27"/>
      <c r="L37" s="27"/>
      <c r="M37" s="197"/>
      <c r="N37" s="464"/>
      <c r="O37" s="464"/>
      <c r="P37" s="464"/>
      <c r="S37" s="27"/>
      <c r="T37" s="146"/>
      <c r="V37" s="18"/>
      <c r="W37" s="18"/>
      <c r="X37" s="147"/>
      <c r="Y37" s="375"/>
      <c r="AA37" s="362"/>
      <c r="AB37" s="365"/>
      <c r="AD37" s="28"/>
      <c r="AF37" s="470"/>
      <c r="BG37" s="470"/>
    </row>
    <row r="38" spans="3:59" s="466" customFormat="1" ht="69" customHeight="1" x14ac:dyDescent="0.25">
      <c r="C38" s="464"/>
      <c r="E38" s="508"/>
      <c r="H38" s="501"/>
      <c r="I38" s="370"/>
      <c r="J38" s="374"/>
      <c r="K38" s="27"/>
      <c r="L38" s="27"/>
      <c r="M38" s="197"/>
      <c r="N38" s="464"/>
      <c r="O38" s="464"/>
      <c r="P38" s="464"/>
      <c r="S38" s="27"/>
      <c r="T38" s="146"/>
      <c r="V38" s="18"/>
      <c r="W38" s="18"/>
      <c r="X38" s="147"/>
      <c r="Y38" s="375"/>
      <c r="AA38" s="362"/>
      <c r="AB38" s="365"/>
      <c r="AD38" s="28"/>
      <c r="AF38" s="470"/>
      <c r="BG38" s="470"/>
    </row>
    <row r="39" spans="3:59" s="466" customFormat="1" ht="69" customHeight="1" x14ac:dyDescent="0.25">
      <c r="C39" s="464"/>
      <c r="E39" s="508"/>
      <c r="H39" s="501"/>
      <c r="I39" s="202"/>
      <c r="J39" s="369"/>
      <c r="K39" s="27"/>
      <c r="L39" s="27"/>
      <c r="M39" s="197"/>
      <c r="N39" s="464"/>
      <c r="O39" s="464"/>
      <c r="P39" s="464"/>
      <c r="S39" s="27"/>
      <c r="T39" s="146"/>
      <c r="V39" s="18"/>
      <c r="W39" s="18"/>
      <c r="X39" s="147"/>
      <c r="Y39" s="28"/>
      <c r="AA39" s="362"/>
      <c r="AB39" s="365"/>
      <c r="AD39" s="202"/>
      <c r="AF39" s="470"/>
      <c r="BG39" s="470"/>
    </row>
    <row r="40" spans="3:59" s="466" customFormat="1" ht="69" customHeight="1" x14ac:dyDescent="0.25">
      <c r="C40" s="464"/>
      <c r="E40" s="508"/>
      <c r="H40" s="501"/>
      <c r="I40" s="202"/>
      <c r="J40" s="369"/>
      <c r="K40" s="27"/>
      <c r="L40" s="27"/>
      <c r="M40" s="197"/>
      <c r="N40" s="464"/>
      <c r="O40" s="464"/>
      <c r="P40" s="464"/>
      <c r="S40" s="27"/>
      <c r="T40" s="146"/>
      <c r="V40" s="18"/>
      <c r="W40" s="18"/>
      <c r="X40" s="147"/>
      <c r="Y40" s="28"/>
      <c r="AA40" s="362"/>
      <c r="AB40" s="365"/>
      <c r="AD40" s="202"/>
      <c r="AF40" s="470"/>
      <c r="BG40" s="470"/>
    </row>
    <row r="41" spans="3:59" s="466" customFormat="1" ht="69" customHeight="1" x14ac:dyDescent="0.25">
      <c r="C41" s="464"/>
      <c r="E41" s="508"/>
      <c r="H41" s="501"/>
      <c r="I41" s="202"/>
      <c r="J41" s="369"/>
      <c r="K41" s="27"/>
      <c r="L41" s="27"/>
      <c r="M41" s="197"/>
      <c r="N41" s="464"/>
      <c r="O41" s="464"/>
      <c r="P41" s="464"/>
      <c r="S41" s="27"/>
      <c r="T41" s="146"/>
      <c r="V41" s="18"/>
      <c r="W41" s="18"/>
      <c r="X41" s="147"/>
      <c r="Y41" s="28"/>
      <c r="AA41" s="362"/>
      <c r="AB41" s="365"/>
      <c r="AD41" s="202"/>
      <c r="AF41" s="470"/>
      <c r="BG41" s="470"/>
    </row>
    <row r="42" spans="3:59" s="466" customFormat="1" ht="69" customHeight="1" x14ac:dyDescent="0.2">
      <c r="C42" s="464"/>
      <c r="E42" s="508"/>
      <c r="H42" s="501"/>
      <c r="I42" s="202"/>
      <c r="J42" s="369"/>
      <c r="K42" s="28"/>
      <c r="L42" s="27"/>
      <c r="M42" s="197"/>
      <c r="N42" s="464"/>
      <c r="O42" s="464"/>
      <c r="P42" s="464"/>
      <c r="S42" s="28"/>
      <c r="T42" s="146"/>
      <c r="V42" s="18"/>
      <c r="W42" s="18"/>
      <c r="X42" s="147"/>
      <c r="Y42" s="372"/>
      <c r="AA42" s="362"/>
      <c r="AB42" s="365"/>
      <c r="AD42" s="155"/>
      <c r="BG42" s="470"/>
    </row>
    <row r="43" spans="3:59" s="466" customFormat="1" ht="69" customHeight="1" x14ac:dyDescent="0.25">
      <c r="C43" s="464"/>
      <c r="E43" s="510"/>
      <c r="H43" s="501"/>
      <c r="I43" s="202"/>
      <c r="N43" s="464"/>
      <c r="O43" s="464"/>
      <c r="P43" s="464"/>
      <c r="T43" s="146"/>
      <c r="X43" s="147"/>
      <c r="AA43" s="362"/>
      <c r="AB43" s="365"/>
      <c r="AF43" s="470"/>
      <c r="BG43" s="470"/>
    </row>
    <row r="44" spans="3:59" s="466" customFormat="1" ht="69" customHeight="1" x14ac:dyDescent="0.25">
      <c r="C44" s="464"/>
      <c r="E44" s="510"/>
      <c r="H44" s="501"/>
      <c r="I44" s="202"/>
      <c r="N44" s="464"/>
      <c r="O44" s="464"/>
      <c r="P44" s="464"/>
      <c r="T44" s="146"/>
      <c r="X44" s="147"/>
      <c r="AA44" s="362"/>
      <c r="AB44" s="365"/>
      <c r="AF44" s="470"/>
      <c r="BG44" s="470"/>
    </row>
    <row r="45" spans="3:59" s="466" customFormat="1" ht="69" customHeight="1" x14ac:dyDescent="0.25">
      <c r="C45" s="464"/>
      <c r="E45" s="510"/>
      <c r="H45" s="501"/>
      <c r="I45" s="376"/>
      <c r="N45" s="464"/>
      <c r="O45" s="464"/>
      <c r="P45" s="464"/>
      <c r="T45" s="146"/>
      <c r="X45" s="147"/>
      <c r="AA45" s="362"/>
      <c r="AB45" s="365"/>
      <c r="AF45" s="470"/>
      <c r="BG45" s="470"/>
    </row>
    <row r="46" spans="3:59" s="466" customFormat="1" ht="69" customHeight="1" x14ac:dyDescent="0.25">
      <c r="C46" s="464"/>
      <c r="E46" s="503"/>
      <c r="H46" s="258"/>
      <c r="I46" s="465"/>
      <c r="J46" s="465"/>
      <c r="K46" s="465"/>
      <c r="L46" s="377"/>
      <c r="N46" s="464"/>
      <c r="O46" s="464"/>
      <c r="P46" s="464"/>
      <c r="S46" s="465"/>
      <c r="T46" s="146"/>
      <c r="V46" s="502"/>
      <c r="W46" s="502"/>
      <c r="X46" s="147"/>
      <c r="Y46" s="465"/>
      <c r="AA46" s="362"/>
      <c r="AB46" s="365"/>
      <c r="AD46" s="361"/>
      <c r="AF46" s="470"/>
      <c r="BG46" s="470"/>
    </row>
    <row r="47" spans="3:59" s="466" customFormat="1" ht="69" customHeight="1" x14ac:dyDescent="0.25">
      <c r="C47" s="464"/>
      <c r="E47" s="503"/>
      <c r="H47" s="258"/>
      <c r="I47" s="379"/>
      <c r="J47" s="465"/>
      <c r="K47" s="465"/>
      <c r="L47" s="380"/>
      <c r="N47" s="464"/>
      <c r="O47" s="464"/>
      <c r="P47" s="464"/>
      <c r="S47" s="465"/>
      <c r="T47" s="146"/>
      <c r="V47" s="381"/>
      <c r="W47" s="382"/>
      <c r="X47" s="147"/>
      <c r="Y47" s="465"/>
      <c r="AA47" s="362"/>
      <c r="AB47" s="365"/>
      <c r="AD47" s="361"/>
      <c r="AF47" s="470"/>
      <c r="BG47" s="470"/>
    </row>
    <row r="48" spans="3:59" s="466" customFormat="1" ht="69" customHeight="1" x14ac:dyDescent="0.25">
      <c r="C48" s="464"/>
      <c r="E48" s="503"/>
      <c r="H48" s="258"/>
      <c r="I48" s="202"/>
      <c r="J48" s="202"/>
      <c r="K48" s="202"/>
      <c r="L48" s="376"/>
      <c r="N48" s="464"/>
      <c r="O48" s="464"/>
      <c r="P48" s="464"/>
      <c r="S48" s="202"/>
      <c r="T48" s="146"/>
      <c r="V48" s="502"/>
      <c r="W48" s="502"/>
      <c r="X48" s="147"/>
      <c r="Y48" s="465"/>
      <c r="AA48" s="362"/>
      <c r="AB48" s="365"/>
      <c r="AD48" s="465"/>
      <c r="BG48" s="470"/>
    </row>
    <row r="49" spans="3:59" s="466" customFormat="1" ht="69" customHeight="1" x14ac:dyDescent="0.25">
      <c r="C49" s="464"/>
      <c r="E49" s="508"/>
      <c r="H49" s="501"/>
      <c r="I49" s="367"/>
      <c r="J49" s="367"/>
      <c r="K49" s="367"/>
      <c r="L49" s="367"/>
      <c r="N49" s="464"/>
      <c r="O49" s="464"/>
      <c r="P49" s="501"/>
      <c r="S49" s="367"/>
      <c r="T49" s="146"/>
      <c r="V49" s="383"/>
      <c r="W49" s="383"/>
      <c r="X49" s="147"/>
      <c r="Y49" s="384"/>
      <c r="AA49" s="362"/>
      <c r="AB49" s="365"/>
      <c r="AD49" s="385"/>
      <c r="AF49" s="470"/>
      <c r="BG49" s="470"/>
    </row>
    <row r="50" spans="3:59" s="466" customFormat="1" ht="69" customHeight="1" x14ac:dyDescent="0.2">
      <c r="C50" s="464"/>
      <c r="E50" s="508"/>
      <c r="H50" s="501"/>
      <c r="I50" s="367"/>
      <c r="J50" s="386"/>
      <c r="K50" s="386"/>
      <c r="L50" s="386"/>
      <c r="N50" s="464"/>
      <c r="O50" s="464"/>
      <c r="P50" s="501"/>
      <c r="S50" s="386"/>
      <c r="T50" s="146"/>
      <c r="U50" s="386"/>
      <c r="V50" s="383"/>
      <c r="W50" s="383"/>
      <c r="X50" s="147"/>
      <c r="Y50" s="465"/>
      <c r="AA50" s="362"/>
      <c r="AB50" s="365"/>
      <c r="AD50" s="367"/>
      <c r="BG50" s="470"/>
    </row>
    <row r="51" spans="3:59" s="466" customFormat="1" ht="69" customHeight="1" x14ac:dyDescent="0.2">
      <c r="C51" s="464"/>
      <c r="E51" s="508"/>
      <c r="H51" s="501"/>
      <c r="I51" s="367"/>
      <c r="J51" s="386"/>
      <c r="K51" s="386"/>
      <c r="L51" s="386"/>
      <c r="N51" s="464"/>
      <c r="O51" s="464"/>
      <c r="P51" s="501"/>
      <c r="S51" s="386"/>
      <c r="T51" s="146"/>
      <c r="V51" s="383"/>
      <c r="W51" s="383"/>
      <c r="X51" s="147"/>
      <c r="Y51" s="465"/>
      <c r="AA51" s="362"/>
      <c r="AB51" s="365"/>
      <c r="AD51" s="465"/>
      <c r="AF51" s="470"/>
      <c r="BG51" s="470"/>
    </row>
    <row r="52" spans="3:59" s="466" customFormat="1" ht="69" customHeight="1" x14ac:dyDescent="0.2">
      <c r="C52" s="464"/>
      <c r="E52" s="508"/>
      <c r="H52" s="501"/>
      <c r="I52" s="367"/>
      <c r="J52" s="387"/>
      <c r="K52" s="367"/>
      <c r="L52" s="386"/>
      <c r="N52" s="464"/>
      <c r="O52" s="464"/>
      <c r="P52" s="386"/>
      <c r="S52" s="367"/>
      <c r="T52" s="146"/>
      <c r="V52" s="388"/>
      <c r="W52" s="388"/>
      <c r="X52" s="147"/>
      <c r="Y52" s="465"/>
      <c r="AA52" s="362"/>
      <c r="AB52" s="365"/>
      <c r="AD52" s="465"/>
      <c r="AF52" s="470"/>
      <c r="BG52" s="470"/>
    </row>
    <row r="53" spans="3:59" s="466" customFormat="1" ht="69" customHeight="1" x14ac:dyDescent="0.2">
      <c r="C53" s="464"/>
      <c r="E53" s="508"/>
      <c r="H53" s="501"/>
      <c r="I53" s="367"/>
      <c r="J53" s="386"/>
      <c r="K53" s="386"/>
      <c r="L53" s="386"/>
      <c r="N53" s="464"/>
      <c r="O53" s="464"/>
      <c r="P53" s="501"/>
      <c r="S53" s="386"/>
      <c r="T53" s="146"/>
      <c r="V53" s="383"/>
      <c r="W53" s="383"/>
      <c r="X53" s="147"/>
      <c r="Y53" s="465"/>
      <c r="AA53" s="362"/>
      <c r="AB53" s="365"/>
      <c r="AD53" s="361"/>
      <c r="AF53" s="470"/>
      <c r="BG53" s="470"/>
    </row>
    <row r="54" spans="3:59" s="466" customFormat="1" ht="69" customHeight="1" x14ac:dyDescent="0.25">
      <c r="C54" s="464"/>
      <c r="E54" s="511"/>
      <c r="H54" s="501"/>
      <c r="I54" s="202"/>
      <c r="J54" s="153"/>
      <c r="K54" s="153"/>
      <c r="L54" s="153"/>
      <c r="M54" s="154"/>
      <c r="N54" s="464"/>
      <c r="O54" s="464"/>
      <c r="P54" s="464"/>
      <c r="S54" s="153"/>
      <c r="T54" s="146"/>
      <c r="V54" s="18"/>
      <c r="W54" s="18"/>
      <c r="X54" s="147"/>
      <c r="Y54" s="15"/>
      <c r="AA54" s="362"/>
      <c r="AB54" s="365"/>
      <c r="AD54" s="364"/>
      <c r="AF54" s="470"/>
      <c r="BG54" s="470"/>
    </row>
    <row r="55" spans="3:59" s="466" customFormat="1" ht="69" customHeight="1" x14ac:dyDescent="0.25">
      <c r="C55" s="464"/>
      <c r="E55" s="511"/>
      <c r="H55" s="501"/>
      <c r="I55" s="202"/>
      <c r="J55" s="389"/>
      <c r="K55" s="153"/>
      <c r="L55" s="153"/>
      <c r="M55" s="157"/>
      <c r="N55" s="464"/>
      <c r="O55" s="464"/>
      <c r="P55" s="464"/>
      <c r="S55" s="153"/>
      <c r="T55" s="146"/>
      <c r="V55" s="158"/>
      <c r="W55" s="158"/>
      <c r="X55" s="147"/>
      <c r="Y55" s="15"/>
      <c r="AA55" s="362"/>
      <c r="AB55" s="365"/>
      <c r="AD55" s="364"/>
      <c r="AF55" s="470"/>
      <c r="BG55" s="470"/>
    </row>
    <row r="56" spans="3:59" s="466" customFormat="1" ht="69" customHeight="1" x14ac:dyDescent="0.25">
      <c r="C56" s="464"/>
      <c r="E56" s="511"/>
      <c r="H56" s="501"/>
      <c r="I56" s="376"/>
      <c r="J56" s="376"/>
      <c r="K56" s="15"/>
      <c r="L56" s="153"/>
      <c r="M56" s="154"/>
      <c r="N56" s="464"/>
      <c r="O56" s="464"/>
      <c r="P56" s="464"/>
      <c r="S56" s="15"/>
      <c r="T56" s="146"/>
      <c r="V56" s="18"/>
      <c r="W56" s="18"/>
      <c r="X56" s="147"/>
      <c r="Y56" s="15"/>
      <c r="AA56" s="362"/>
      <c r="AB56" s="365"/>
      <c r="AD56" s="17"/>
      <c r="AF56" s="470"/>
      <c r="BG56" s="470"/>
    </row>
    <row r="57" spans="3:59" s="466" customFormat="1" ht="69" customHeight="1" x14ac:dyDescent="0.25">
      <c r="C57" s="464"/>
      <c r="E57" s="511"/>
      <c r="H57" s="501"/>
      <c r="I57" s="390"/>
      <c r="J57" s="15"/>
      <c r="K57" s="15"/>
      <c r="L57" s="17"/>
      <c r="M57" s="162"/>
      <c r="N57" s="464"/>
      <c r="O57" s="464"/>
      <c r="P57" s="464"/>
      <c r="S57" s="15"/>
      <c r="T57" s="146"/>
      <c r="V57" s="18"/>
      <c r="W57" s="18"/>
      <c r="X57" s="147"/>
      <c r="Y57" s="15"/>
      <c r="AA57" s="362"/>
      <c r="AB57" s="365"/>
      <c r="AD57" s="364"/>
      <c r="AF57" s="470"/>
      <c r="BG57" s="470"/>
    </row>
    <row r="58" spans="3:59" s="466" customFormat="1" ht="69" customHeight="1" x14ac:dyDescent="0.25">
      <c r="C58" s="464"/>
      <c r="E58" s="511"/>
      <c r="H58" s="501"/>
      <c r="I58" s="202"/>
      <c r="J58" s="15"/>
      <c r="K58" s="15"/>
      <c r="L58" s="391"/>
      <c r="M58" s="164"/>
      <c r="N58" s="464"/>
      <c r="O58" s="464"/>
      <c r="P58" s="464"/>
      <c r="S58" s="15"/>
      <c r="T58" s="146"/>
      <c r="V58" s="18"/>
      <c r="W58" s="155"/>
      <c r="X58" s="147"/>
      <c r="Y58" s="15"/>
      <c r="AA58" s="362"/>
      <c r="AB58" s="365"/>
      <c r="AD58" s="17"/>
      <c r="AF58" s="470"/>
      <c r="BG58" s="470"/>
    </row>
    <row r="59" spans="3:59" s="466" customFormat="1" ht="69" customHeight="1" x14ac:dyDescent="0.25">
      <c r="C59" s="464"/>
      <c r="E59" s="511"/>
      <c r="H59" s="501"/>
      <c r="I59" s="376"/>
      <c r="J59" s="15"/>
      <c r="K59" s="27"/>
      <c r="L59" s="27"/>
      <c r="M59" s="154"/>
      <c r="N59" s="464"/>
      <c r="O59" s="464"/>
      <c r="P59" s="464"/>
      <c r="S59" s="27"/>
      <c r="T59" s="146"/>
      <c r="V59" s="18"/>
      <c r="W59" s="18"/>
      <c r="X59" s="147"/>
      <c r="Y59" s="15"/>
      <c r="AA59" s="362"/>
      <c r="AB59" s="365"/>
      <c r="AD59" s="17"/>
      <c r="AF59" s="470"/>
      <c r="AG59" s="470"/>
      <c r="AH59" s="470"/>
      <c r="AI59" s="470"/>
      <c r="AJ59" s="470"/>
      <c r="AK59" s="470"/>
      <c r="AL59" s="470"/>
      <c r="AM59" s="470"/>
      <c r="AN59" s="470"/>
      <c r="AO59" s="470"/>
      <c r="AP59" s="470"/>
      <c r="AQ59" s="470"/>
      <c r="AR59" s="470"/>
      <c r="AS59" s="470"/>
      <c r="AT59" s="470"/>
      <c r="AU59" s="470"/>
      <c r="AV59" s="470"/>
      <c r="AW59" s="470"/>
      <c r="AX59" s="470"/>
      <c r="AY59" s="470"/>
      <c r="AZ59" s="470"/>
      <c r="BA59" s="470"/>
      <c r="BB59" s="470"/>
      <c r="BC59" s="470"/>
      <c r="BD59" s="470"/>
      <c r="BE59" s="470"/>
      <c r="BF59" s="470"/>
      <c r="BG59" s="470"/>
    </row>
    <row r="60" spans="3:59" s="466" customFormat="1" ht="69" customHeight="1" x14ac:dyDescent="0.25">
      <c r="C60" s="464"/>
      <c r="E60" s="511"/>
      <c r="H60" s="501"/>
      <c r="I60" s="202"/>
      <c r="J60" s="15"/>
      <c r="K60" s="15"/>
      <c r="L60" s="15"/>
      <c r="M60" s="162"/>
      <c r="N60" s="464"/>
      <c r="O60" s="464"/>
      <c r="P60" s="464"/>
      <c r="S60" s="15"/>
      <c r="T60" s="146"/>
      <c r="V60" s="18"/>
      <c r="W60" s="18"/>
      <c r="X60" s="147"/>
      <c r="Y60" s="15"/>
      <c r="AA60" s="362"/>
      <c r="AB60" s="365"/>
      <c r="AD60" s="17"/>
      <c r="AF60" s="470"/>
      <c r="BG60" s="470"/>
    </row>
    <row r="61" spans="3:59" s="466" customFormat="1" ht="69" customHeight="1" x14ac:dyDescent="0.25">
      <c r="C61" s="464"/>
      <c r="E61" s="511"/>
      <c r="H61" s="501"/>
      <c r="I61" s="202"/>
      <c r="J61" s="15"/>
      <c r="K61" s="15"/>
      <c r="L61" s="15"/>
      <c r="M61" s="162"/>
      <c r="N61" s="464"/>
      <c r="O61" s="464"/>
      <c r="P61" s="464"/>
      <c r="S61" s="15"/>
      <c r="T61" s="146"/>
      <c r="V61" s="18"/>
      <c r="W61" s="18"/>
      <c r="X61" s="147"/>
      <c r="Y61" s="15"/>
      <c r="AA61" s="362"/>
      <c r="AB61" s="365"/>
      <c r="AD61" s="17"/>
      <c r="AF61" s="470"/>
      <c r="BG61" s="470"/>
    </row>
    <row r="62" spans="3:59" s="466" customFormat="1" ht="69" customHeight="1" x14ac:dyDescent="0.25">
      <c r="C62" s="464"/>
      <c r="E62" s="511"/>
      <c r="H62" s="501"/>
      <c r="I62" s="202"/>
      <c r="J62" s="15"/>
      <c r="K62" s="15"/>
      <c r="L62" s="15"/>
      <c r="M62" s="162"/>
      <c r="N62" s="464"/>
      <c r="O62" s="464"/>
      <c r="P62" s="464"/>
      <c r="S62" s="15"/>
      <c r="T62" s="146"/>
      <c r="V62" s="18"/>
      <c r="W62" s="18"/>
      <c r="X62" s="147"/>
      <c r="Y62" s="15"/>
      <c r="AA62" s="362"/>
      <c r="AB62" s="365"/>
      <c r="AD62" s="175"/>
      <c r="AF62" s="470"/>
      <c r="BG62" s="470"/>
    </row>
    <row r="63" spans="3:59" s="466" customFormat="1" ht="69" customHeight="1" x14ac:dyDescent="0.25">
      <c r="C63" s="464"/>
      <c r="E63" s="511"/>
      <c r="H63" s="501"/>
      <c r="I63" s="202"/>
      <c r="J63" s="27"/>
      <c r="K63" s="27"/>
      <c r="L63" s="27"/>
      <c r="M63" s="164"/>
      <c r="N63" s="464"/>
      <c r="O63" s="464"/>
      <c r="P63" s="464"/>
      <c r="S63" s="27"/>
      <c r="T63" s="146"/>
      <c r="V63" s="18"/>
      <c r="W63" s="18"/>
      <c r="X63" s="147"/>
      <c r="Y63" s="15"/>
      <c r="AA63" s="362"/>
      <c r="AB63" s="365"/>
      <c r="AD63" s="17"/>
      <c r="AF63" s="470"/>
      <c r="BG63" s="470"/>
    </row>
    <row r="64" spans="3:59" s="466" customFormat="1" ht="69" customHeight="1" x14ac:dyDescent="0.25">
      <c r="C64" s="464"/>
      <c r="E64" s="508"/>
      <c r="H64" s="501"/>
      <c r="I64" s="367"/>
      <c r="J64" s="392"/>
      <c r="N64" s="464"/>
      <c r="O64" s="464"/>
      <c r="P64" s="464"/>
      <c r="T64" s="146"/>
      <c r="X64" s="147"/>
      <c r="Y64" s="203"/>
      <c r="AA64" s="362"/>
      <c r="AB64" s="365"/>
      <c r="AD64" s="15"/>
      <c r="AF64" s="470"/>
      <c r="BG64" s="470"/>
    </row>
    <row r="65" spans="3:59" s="466" customFormat="1" ht="69" customHeight="1" x14ac:dyDescent="0.25">
      <c r="C65" s="464"/>
      <c r="E65" s="508"/>
      <c r="H65" s="501"/>
      <c r="I65" s="202"/>
      <c r="J65" s="392"/>
      <c r="N65" s="464"/>
      <c r="O65" s="464"/>
      <c r="P65" s="464"/>
      <c r="T65" s="146"/>
      <c r="X65" s="147"/>
      <c r="Y65" s="203"/>
      <c r="AA65" s="362"/>
      <c r="AB65" s="365"/>
      <c r="AD65" s="15"/>
      <c r="AF65" s="470"/>
      <c r="BG65" s="470"/>
    </row>
    <row r="66" spans="3:59" s="466" customFormat="1" ht="69" customHeight="1" x14ac:dyDescent="0.25">
      <c r="C66" s="464"/>
      <c r="E66" s="508"/>
      <c r="H66" s="501"/>
      <c r="I66" s="202"/>
      <c r="J66" s="392"/>
      <c r="N66" s="464"/>
      <c r="O66" s="464"/>
      <c r="P66" s="464"/>
      <c r="T66" s="146"/>
      <c r="X66" s="147"/>
      <c r="Y66" s="203"/>
      <c r="AA66" s="362"/>
      <c r="AB66" s="365"/>
      <c r="AD66" s="15"/>
      <c r="AF66" s="470"/>
      <c r="BG66" s="470"/>
    </row>
    <row r="67" spans="3:59" s="466" customFormat="1" ht="69" customHeight="1" x14ac:dyDescent="0.25">
      <c r="C67" s="464"/>
      <c r="E67" s="508"/>
      <c r="H67" s="501"/>
      <c r="I67" s="202"/>
      <c r="J67" s="392"/>
      <c r="N67" s="464"/>
      <c r="O67" s="464"/>
      <c r="P67" s="464"/>
      <c r="T67" s="146"/>
      <c r="X67" s="147"/>
      <c r="Y67" s="203"/>
      <c r="AA67" s="362"/>
      <c r="AB67" s="365"/>
      <c r="AD67" s="15"/>
      <c r="AF67" s="470"/>
      <c r="BG67" s="470"/>
    </row>
    <row r="68" spans="3:59" s="466" customFormat="1" ht="69" customHeight="1" x14ac:dyDescent="0.2">
      <c r="C68" s="464"/>
      <c r="E68" s="503"/>
      <c r="H68" s="501"/>
      <c r="I68" s="370"/>
      <c r="N68" s="464"/>
      <c r="O68" s="464"/>
      <c r="P68" s="464"/>
      <c r="T68" s="146"/>
      <c r="X68" s="147"/>
      <c r="Y68" s="372"/>
      <c r="AA68" s="362"/>
      <c r="AB68" s="365"/>
      <c r="AF68" s="470"/>
      <c r="BG68" s="470"/>
    </row>
    <row r="69" spans="3:59" s="466" customFormat="1" ht="69" customHeight="1" x14ac:dyDescent="0.25">
      <c r="C69" s="464"/>
      <c r="E69" s="503"/>
      <c r="H69" s="501"/>
      <c r="I69" s="202"/>
      <c r="J69" s="203"/>
      <c r="K69" s="27"/>
      <c r="L69" s="20"/>
      <c r="M69" s="197"/>
      <c r="N69" s="464"/>
      <c r="O69" s="464"/>
      <c r="P69" s="464"/>
      <c r="T69" s="146"/>
      <c r="U69" s="27"/>
      <c r="V69" s="393"/>
      <c r="W69" s="393"/>
      <c r="X69" s="147"/>
      <c r="Y69" s="27"/>
      <c r="AA69" s="362"/>
      <c r="AB69" s="365"/>
      <c r="AF69" s="470"/>
      <c r="BG69" s="470"/>
    </row>
    <row r="70" spans="3:59" s="466" customFormat="1" ht="69" customHeight="1" x14ac:dyDescent="0.25">
      <c r="C70" s="464"/>
      <c r="E70" s="503"/>
      <c r="H70" s="501"/>
      <c r="I70" s="202"/>
      <c r="J70" s="203"/>
      <c r="K70" s="17"/>
      <c r="L70" s="199"/>
      <c r="M70" s="164"/>
      <c r="N70" s="464"/>
      <c r="O70" s="464"/>
      <c r="P70" s="464"/>
      <c r="T70" s="146"/>
      <c r="U70" s="17"/>
      <c r="V70" s="393"/>
      <c r="W70" s="393"/>
      <c r="X70" s="147"/>
      <c r="Y70" s="27"/>
      <c r="AA70" s="362"/>
      <c r="AB70" s="365"/>
      <c r="AF70" s="470"/>
      <c r="BG70" s="470"/>
    </row>
    <row r="71" spans="3:59" s="466" customFormat="1" ht="69" customHeight="1" x14ac:dyDescent="0.2">
      <c r="C71" s="464"/>
      <c r="E71" s="503"/>
      <c r="H71" s="501"/>
      <c r="I71" s="465"/>
      <c r="J71" s="203"/>
      <c r="K71" s="465"/>
      <c r="L71" s="200"/>
      <c r="M71" s="465"/>
      <c r="N71" s="464"/>
      <c r="O71" s="464"/>
      <c r="P71" s="395"/>
      <c r="T71" s="146"/>
      <c r="U71" s="465"/>
      <c r="V71" s="378"/>
      <c r="W71" s="201"/>
      <c r="X71" s="147"/>
      <c r="Y71" s="403"/>
      <c r="AA71" s="362"/>
      <c r="AB71" s="365"/>
      <c r="AF71" s="470"/>
      <c r="BG71" s="470"/>
    </row>
    <row r="72" spans="3:59" s="466" customFormat="1" ht="69" customHeight="1" x14ac:dyDescent="0.2">
      <c r="C72" s="464"/>
      <c r="E72" s="503"/>
      <c r="H72" s="501"/>
      <c r="I72" s="202"/>
      <c r="J72" s="199"/>
      <c r="K72" s="16"/>
      <c r="L72" s="199"/>
      <c r="M72" s="164"/>
      <c r="N72" s="464"/>
      <c r="O72" s="464"/>
      <c r="P72" s="464"/>
      <c r="T72" s="146"/>
      <c r="U72" s="16"/>
      <c r="V72" s="393"/>
      <c r="W72" s="393"/>
      <c r="X72" s="147"/>
      <c r="Y72" s="403"/>
      <c r="AA72" s="362"/>
      <c r="AB72" s="365"/>
      <c r="AF72" s="470"/>
      <c r="BG72" s="470"/>
    </row>
    <row r="73" spans="3:59" s="466" customFormat="1" ht="69" customHeight="1" x14ac:dyDescent="0.2">
      <c r="C73" s="464"/>
      <c r="E73" s="503"/>
      <c r="H73" s="501"/>
      <c r="I73" s="370"/>
      <c r="N73" s="464"/>
      <c r="O73" s="464"/>
      <c r="T73" s="146"/>
      <c r="X73" s="147"/>
      <c r="Y73" s="372"/>
      <c r="AA73" s="362"/>
      <c r="AB73" s="365"/>
      <c r="AF73" s="470"/>
      <c r="BG73" s="470"/>
    </row>
    <row r="74" spans="3:59" s="466" customFormat="1" ht="69" customHeight="1" x14ac:dyDescent="0.2">
      <c r="C74" s="464"/>
      <c r="E74" s="503"/>
      <c r="H74" s="501"/>
      <c r="I74" s="370"/>
      <c r="N74" s="464"/>
      <c r="O74" s="464"/>
      <c r="T74" s="146"/>
      <c r="X74" s="147"/>
      <c r="Y74" s="372"/>
      <c r="AA74" s="362"/>
      <c r="AB74" s="365"/>
      <c r="AF74" s="470"/>
      <c r="BG74" s="470"/>
    </row>
    <row r="75" spans="3:59" s="466" customFormat="1" ht="69" customHeight="1" x14ac:dyDescent="0.25">
      <c r="C75" s="464"/>
      <c r="E75" s="503"/>
      <c r="H75" s="501"/>
      <c r="I75" s="202"/>
      <c r="N75" s="464"/>
      <c r="O75" s="464"/>
      <c r="P75" s="395"/>
      <c r="T75" s="146"/>
      <c r="X75" s="147"/>
      <c r="Y75" s="366"/>
      <c r="AA75" s="362"/>
      <c r="AB75" s="365"/>
      <c r="AF75" s="470"/>
      <c r="BG75" s="470"/>
    </row>
    <row r="76" spans="3:59" s="466" customFormat="1" ht="69" customHeight="1" x14ac:dyDescent="0.2">
      <c r="C76" s="464"/>
      <c r="E76" s="503"/>
      <c r="H76" s="258"/>
      <c r="I76" s="386"/>
      <c r="J76" s="199"/>
      <c r="K76" s="17"/>
      <c r="L76" s="17"/>
      <c r="N76" s="464"/>
      <c r="O76" s="464"/>
      <c r="P76" s="464"/>
      <c r="T76" s="146"/>
      <c r="U76" s="17"/>
      <c r="V76" s="393"/>
      <c r="W76" s="393"/>
      <c r="X76" s="147"/>
      <c r="Y76" s="366"/>
      <c r="AA76" s="362"/>
      <c r="AB76" s="365"/>
      <c r="AF76" s="470"/>
      <c r="BG76" s="470"/>
    </row>
    <row r="77" spans="3:59" s="466" customFormat="1" ht="69" customHeight="1" x14ac:dyDescent="0.25">
      <c r="C77" s="464"/>
      <c r="E77" s="503"/>
      <c r="H77" s="258"/>
      <c r="I77" s="370"/>
      <c r="J77" s="396"/>
      <c r="N77" s="464"/>
      <c r="O77" s="464"/>
      <c r="P77" s="464"/>
      <c r="T77" s="146"/>
      <c r="X77" s="147"/>
      <c r="AA77" s="362"/>
      <c r="AB77" s="365"/>
      <c r="AF77" s="470"/>
      <c r="BG77" s="470"/>
    </row>
    <row r="78" spans="3:59" s="466" customFormat="1" ht="69" customHeight="1" x14ac:dyDescent="0.2">
      <c r="C78" s="464"/>
      <c r="E78" s="503"/>
      <c r="H78" s="258"/>
      <c r="I78" s="397"/>
      <c r="J78" s="199"/>
      <c r="K78" s="17"/>
      <c r="L78" s="17"/>
      <c r="N78" s="464"/>
      <c r="O78" s="464"/>
      <c r="P78" s="464"/>
      <c r="T78" s="146"/>
      <c r="U78" s="17"/>
      <c r="V78" s="393"/>
      <c r="W78" s="393"/>
      <c r="X78" s="147"/>
      <c r="Y78" s="361"/>
      <c r="AA78" s="362"/>
      <c r="AB78" s="365"/>
      <c r="AF78" s="470"/>
      <c r="BG78" s="470"/>
    </row>
    <row r="79" spans="3:59" s="466" customFormat="1" ht="69" customHeight="1" x14ac:dyDescent="0.2">
      <c r="C79" s="464"/>
      <c r="E79" s="503"/>
      <c r="H79" s="258"/>
      <c r="I79" s="386"/>
      <c r="J79" s="398"/>
      <c r="K79" s="398"/>
      <c r="N79" s="464"/>
      <c r="O79" s="464"/>
      <c r="P79" s="464"/>
      <c r="T79" s="146"/>
      <c r="X79" s="147"/>
      <c r="AA79" s="362"/>
      <c r="AB79" s="365"/>
      <c r="AF79" s="470"/>
      <c r="BG79" s="470"/>
    </row>
    <row r="80" spans="3:59" s="466" customFormat="1" ht="69" customHeight="1" x14ac:dyDescent="0.2">
      <c r="C80" s="464"/>
      <c r="E80" s="511"/>
      <c r="H80" s="258"/>
      <c r="I80" s="399"/>
      <c r="K80" s="503"/>
      <c r="M80" s="400"/>
      <c r="N80" s="464"/>
      <c r="O80" s="464"/>
      <c r="P80" s="464"/>
      <c r="T80" s="146"/>
      <c r="V80" s="382"/>
      <c r="W80" s="382"/>
      <c r="X80" s="147"/>
      <c r="Y80" s="196"/>
      <c r="AA80" s="362"/>
      <c r="AB80" s="365"/>
      <c r="AF80" s="470"/>
      <c r="BG80" s="470"/>
    </row>
    <row r="81" spans="3:59" s="466" customFormat="1" ht="69" customHeight="1" x14ac:dyDescent="0.25">
      <c r="C81" s="464"/>
      <c r="E81" s="511"/>
      <c r="H81" s="258"/>
      <c r="I81" s="401"/>
      <c r="K81" s="503"/>
      <c r="M81" s="400"/>
      <c r="N81" s="464"/>
      <c r="O81" s="464"/>
      <c r="P81" s="464"/>
      <c r="T81" s="146"/>
      <c r="V81" s="382"/>
      <c r="W81" s="382"/>
      <c r="X81" s="147"/>
      <c r="Y81" s="196"/>
      <c r="AA81" s="362"/>
      <c r="AB81" s="365"/>
      <c r="AF81" s="470"/>
      <c r="BG81" s="470"/>
    </row>
    <row r="82" spans="3:59" s="466" customFormat="1" ht="69" customHeight="1" x14ac:dyDescent="0.25">
      <c r="C82" s="464"/>
      <c r="E82" s="511"/>
      <c r="H82" s="258"/>
      <c r="I82" s="401"/>
      <c r="K82" s="380"/>
      <c r="M82" s="400"/>
      <c r="N82" s="464"/>
      <c r="O82" s="464"/>
      <c r="P82" s="395"/>
      <c r="T82" s="146"/>
      <c r="V82" s="382"/>
      <c r="W82" s="382"/>
      <c r="X82" s="147"/>
      <c r="Y82" s="196"/>
      <c r="AA82" s="362"/>
      <c r="AB82" s="365"/>
      <c r="AF82" s="470"/>
      <c r="BG82" s="470"/>
    </row>
    <row r="83" spans="3:59" s="466" customFormat="1" ht="69" customHeight="1" x14ac:dyDescent="0.2">
      <c r="C83" s="464"/>
      <c r="E83" s="511"/>
      <c r="H83" s="258"/>
      <c r="I83" s="402"/>
      <c r="M83" s="400"/>
      <c r="N83" s="464"/>
      <c r="O83" s="464"/>
      <c r="P83" s="464"/>
      <c r="T83" s="146"/>
      <c r="V83" s="382"/>
      <c r="W83" s="382"/>
      <c r="X83" s="147"/>
      <c r="Y83" s="372"/>
      <c r="AA83" s="362"/>
      <c r="AB83" s="365"/>
      <c r="AF83" s="470"/>
      <c r="BG83" s="470"/>
    </row>
    <row r="84" spans="3:59" s="466" customFormat="1" ht="69" customHeight="1" x14ac:dyDescent="0.2">
      <c r="C84" s="464"/>
      <c r="E84" s="511"/>
      <c r="H84" s="258"/>
      <c r="I84" s="402"/>
      <c r="M84" s="400"/>
      <c r="N84" s="464"/>
      <c r="O84" s="464"/>
      <c r="P84" s="464"/>
      <c r="T84" s="146"/>
      <c r="V84" s="382"/>
      <c r="W84" s="382"/>
      <c r="X84" s="147"/>
      <c r="Y84" s="372"/>
      <c r="AA84" s="362"/>
      <c r="AB84" s="365"/>
      <c r="AF84" s="470"/>
      <c r="BG84" s="470"/>
    </row>
    <row r="85" spans="3:59" s="466" customFormat="1" ht="69" customHeight="1" x14ac:dyDescent="0.25">
      <c r="C85" s="464"/>
      <c r="E85" s="511"/>
      <c r="H85" s="258"/>
      <c r="I85" s="401"/>
      <c r="M85" s="400"/>
      <c r="N85" s="464"/>
      <c r="O85" s="464"/>
      <c r="P85" s="394"/>
      <c r="T85" s="146"/>
      <c r="V85" s="382"/>
      <c r="W85" s="382"/>
      <c r="X85" s="147"/>
      <c r="Y85" s="196"/>
      <c r="AA85" s="362"/>
      <c r="AB85" s="365"/>
      <c r="AF85" s="470"/>
      <c r="BG85" s="470"/>
    </row>
    <row r="86" spans="3:59" s="466" customFormat="1" ht="69" customHeight="1" x14ac:dyDescent="0.25">
      <c r="C86" s="464"/>
      <c r="E86" s="511"/>
      <c r="H86" s="258"/>
      <c r="I86" s="401"/>
      <c r="M86" s="400"/>
      <c r="N86" s="464"/>
      <c r="O86" s="464"/>
      <c r="P86" s="394"/>
      <c r="T86" s="146"/>
      <c r="V86" s="382"/>
      <c r="W86" s="382"/>
      <c r="X86" s="147"/>
      <c r="Y86" s="196"/>
      <c r="AA86" s="362"/>
      <c r="AB86" s="365"/>
      <c r="AF86" s="470"/>
      <c r="BG86" s="470"/>
    </row>
    <row r="87" spans="3:59" s="466" customFormat="1" ht="69" customHeight="1" x14ac:dyDescent="0.25">
      <c r="C87" s="464"/>
      <c r="E87" s="511"/>
      <c r="H87" s="258"/>
      <c r="I87" s="401"/>
      <c r="J87" s="199"/>
      <c r="K87" s="464"/>
      <c r="L87" s="380"/>
      <c r="M87" s="400"/>
      <c r="N87" s="464"/>
      <c r="O87" s="464"/>
      <c r="P87" s="258"/>
      <c r="S87" s="464"/>
      <c r="T87" s="146"/>
      <c r="V87" s="393"/>
      <c r="W87" s="393"/>
      <c r="X87" s="147"/>
      <c r="Y87" s="196"/>
      <c r="AA87" s="362"/>
      <c r="AB87" s="365"/>
      <c r="AF87" s="470"/>
      <c r="BG87" s="470"/>
    </row>
    <row r="88" spans="3:59" s="466" customFormat="1" ht="69" customHeight="1" x14ac:dyDescent="0.2">
      <c r="C88" s="464"/>
      <c r="E88" s="511"/>
      <c r="H88" s="258"/>
      <c r="I88" s="403"/>
      <c r="J88" s="395"/>
      <c r="K88" s="395"/>
      <c r="L88" s="395"/>
      <c r="M88" s="258"/>
      <c r="N88" s="464"/>
      <c r="O88" s="464"/>
      <c r="P88" s="464"/>
      <c r="T88" s="146"/>
      <c r="V88" s="393"/>
      <c r="W88" s="393"/>
      <c r="X88" s="147"/>
      <c r="Y88" s="372"/>
      <c r="AA88" s="362"/>
      <c r="AB88" s="365"/>
      <c r="AF88" s="470"/>
      <c r="BG88" s="470"/>
    </row>
    <row r="89" spans="3:59" s="466" customFormat="1" ht="69" customHeight="1" x14ac:dyDescent="0.25">
      <c r="C89" s="464"/>
      <c r="E89" s="511"/>
      <c r="H89" s="258"/>
      <c r="I89" s="376"/>
      <c r="J89" s="199"/>
      <c r="K89" s="258"/>
      <c r="L89" s="258"/>
      <c r="M89" s="258"/>
      <c r="N89" s="464"/>
      <c r="O89" s="464"/>
      <c r="P89" s="258"/>
      <c r="S89" s="258"/>
      <c r="T89" s="146"/>
      <c r="V89" s="393"/>
      <c r="W89" s="393"/>
      <c r="X89" s="147"/>
      <c r="Y89" s="196"/>
      <c r="AA89" s="362"/>
      <c r="AB89" s="365"/>
      <c r="AF89" s="470"/>
      <c r="BG89" s="470"/>
    </row>
    <row r="90" spans="3:59" s="466" customFormat="1" ht="69" customHeight="1" x14ac:dyDescent="0.25">
      <c r="C90" s="464"/>
      <c r="E90" s="511"/>
      <c r="H90" s="258"/>
      <c r="I90" s="376"/>
      <c r="J90" s="199"/>
      <c r="K90" s="258"/>
      <c r="L90" s="258"/>
      <c r="M90" s="258"/>
      <c r="N90" s="464"/>
      <c r="O90" s="464"/>
      <c r="P90" s="258"/>
      <c r="S90" s="258"/>
      <c r="T90" s="146"/>
      <c r="V90" s="393"/>
      <c r="W90" s="393"/>
      <c r="X90" s="147"/>
      <c r="Y90" s="258"/>
      <c r="AA90" s="362"/>
      <c r="AB90" s="365"/>
      <c r="AF90" s="470"/>
      <c r="BG90" s="470"/>
    </row>
    <row r="91" spans="3:59" s="466" customFormat="1" ht="69" customHeight="1" x14ac:dyDescent="0.25">
      <c r="C91" s="464"/>
      <c r="E91" s="511"/>
      <c r="H91" s="258"/>
      <c r="I91" s="376"/>
      <c r="J91" s="199"/>
      <c r="K91" s="258"/>
      <c r="L91" s="258"/>
      <c r="M91" s="258"/>
      <c r="N91" s="464"/>
      <c r="O91" s="464"/>
      <c r="P91" s="258"/>
      <c r="S91" s="258"/>
      <c r="T91" s="146"/>
      <c r="V91" s="393"/>
      <c r="W91" s="393"/>
      <c r="X91" s="147"/>
      <c r="Y91" s="27"/>
      <c r="AA91" s="362"/>
      <c r="AB91" s="365"/>
      <c r="AF91" s="470"/>
      <c r="BG91" s="470"/>
    </row>
    <row r="92" spans="3:59" s="466" customFormat="1" ht="69" customHeight="1" x14ac:dyDescent="0.25">
      <c r="C92" s="464"/>
      <c r="E92" s="511"/>
      <c r="H92" s="258"/>
      <c r="I92" s="376"/>
      <c r="J92" s="199"/>
      <c r="K92" s="258"/>
      <c r="L92" s="258"/>
      <c r="M92" s="258"/>
      <c r="N92" s="464"/>
      <c r="O92" s="464"/>
      <c r="P92" s="258"/>
      <c r="S92" s="258"/>
      <c r="T92" s="146"/>
      <c r="V92" s="393"/>
      <c r="W92" s="393"/>
      <c r="X92" s="147"/>
      <c r="Y92" s="27"/>
      <c r="AA92" s="362"/>
      <c r="AB92" s="365"/>
      <c r="AF92" s="470"/>
      <c r="BG92" s="470"/>
    </row>
    <row r="93" spans="3:59" s="466" customFormat="1" ht="69" customHeight="1" x14ac:dyDescent="0.25">
      <c r="C93" s="464"/>
      <c r="E93" s="511"/>
      <c r="H93" s="258"/>
      <c r="I93" s="376"/>
      <c r="J93" s="199"/>
      <c r="K93" s="258"/>
      <c r="L93" s="258"/>
      <c r="M93" s="258"/>
      <c r="N93" s="464"/>
      <c r="O93" s="464"/>
      <c r="P93" s="258"/>
      <c r="S93" s="258"/>
      <c r="T93" s="146"/>
      <c r="V93" s="393"/>
      <c r="W93" s="393"/>
      <c r="X93" s="147"/>
      <c r="Y93" s="27"/>
      <c r="AA93" s="362"/>
      <c r="AB93" s="365"/>
      <c r="AF93" s="470"/>
      <c r="BG93" s="470"/>
    </row>
    <row r="94" spans="3:59" s="466" customFormat="1" ht="69" customHeight="1" x14ac:dyDescent="0.25">
      <c r="C94" s="464"/>
      <c r="E94" s="511"/>
      <c r="H94" s="258"/>
      <c r="I94" s="376"/>
      <c r="J94" s="199"/>
      <c r="K94" s="258"/>
      <c r="L94" s="258"/>
      <c r="M94" s="258"/>
      <c r="N94" s="464"/>
      <c r="O94" s="464"/>
      <c r="P94" s="258"/>
      <c r="S94" s="258"/>
      <c r="T94" s="146"/>
      <c r="V94" s="393"/>
      <c r="W94" s="393"/>
      <c r="X94" s="147"/>
      <c r="Y94" s="258"/>
      <c r="AA94" s="362"/>
      <c r="AB94" s="365"/>
      <c r="AF94" s="470"/>
      <c r="BG94" s="470"/>
    </row>
    <row r="95" spans="3:59" s="466" customFormat="1" ht="69" customHeight="1" x14ac:dyDescent="0.25">
      <c r="C95" s="464"/>
      <c r="E95" s="503"/>
      <c r="H95" s="501"/>
      <c r="I95" s="388"/>
      <c r="J95" s="199"/>
      <c r="N95" s="464"/>
      <c r="O95" s="464"/>
      <c r="P95" s="464"/>
      <c r="T95" s="146"/>
      <c r="X95" s="147"/>
      <c r="Y95" s="258"/>
      <c r="AA95" s="362"/>
      <c r="AB95" s="365"/>
      <c r="AF95" s="470"/>
      <c r="BG95" s="470"/>
    </row>
    <row r="96" spans="3:59" s="466" customFormat="1" ht="69" customHeight="1" x14ac:dyDescent="0.25">
      <c r="C96" s="464"/>
      <c r="E96" s="503"/>
      <c r="H96" s="501"/>
      <c r="I96" s="504"/>
      <c r="N96" s="464"/>
      <c r="O96" s="464"/>
      <c r="P96" s="464"/>
      <c r="T96" s="146"/>
      <c r="X96" s="147"/>
      <c r="AA96" s="362"/>
      <c r="AB96" s="365"/>
      <c r="AF96" s="470"/>
      <c r="BG96" s="470"/>
    </row>
    <row r="97" spans="3:59" s="466" customFormat="1" ht="69" customHeight="1" x14ac:dyDescent="0.25">
      <c r="C97" s="464"/>
      <c r="E97" s="503"/>
      <c r="H97" s="501"/>
      <c r="I97" s="388"/>
      <c r="J97" s="199"/>
      <c r="K97" s="258"/>
      <c r="L97" s="258"/>
      <c r="M97" s="258"/>
      <c r="N97" s="464"/>
      <c r="O97" s="464"/>
      <c r="P97" s="258"/>
      <c r="S97" s="258"/>
      <c r="T97" s="146"/>
      <c r="V97" s="393"/>
      <c r="W97" s="393"/>
      <c r="X97" s="147"/>
      <c r="Y97" s="258"/>
      <c r="AA97" s="362"/>
      <c r="AB97" s="365"/>
      <c r="AF97" s="470"/>
      <c r="BG97" s="470"/>
    </row>
    <row r="98" spans="3:59" s="466" customFormat="1" ht="69" customHeight="1" x14ac:dyDescent="0.25">
      <c r="C98" s="464"/>
      <c r="E98" s="503"/>
      <c r="H98" s="501"/>
      <c r="I98" s="388"/>
      <c r="J98" s="199"/>
      <c r="K98" s="258"/>
      <c r="L98" s="258"/>
      <c r="M98" s="409"/>
      <c r="N98" s="464"/>
      <c r="O98" s="464"/>
      <c r="P98" s="258"/>
      <c r="S98" s="258"/>
      <c r="T98" s="146"/>
      <c r="V98" s="393"/>
      <c r="W98" s="393"/>
      <c r="X98" s="147"/>
      <c r="Y98" s="258"/>
      <c r="AA98" s="362"/>
      <c r="AB98" s="365"/>
      <c r="AF98" s="470"/>
      <c r="BG98" s="470"/>
    </row>
    <row r="99" spans="3:59" s="466" customFormat="1" ht="69" customHeight="1" x14ac:dyDescent="0.25">
      <c r="C99" s="464"/>
      <c r="E99" s="503"/>
      <c r="H99" s="501"/>
      <c r="I99" s="388"/>
      <c r="J99" s="199"/>
      <c r="K99" s="258"/>
      <c r="L99" s="258"/>
      <c r="M99" s="409"/>
      <c r="N99" s="464"/>
      <c r="O99" s="464"/>
      <c r="P99" s="258"/>
      <c r="S99" s="258"/>
      <c r="T99" s="146"/>
      <c r="V99" s="393"/>
      <c r="W99" s="393"/>
      <c r="X99" s="147"/>
      <c r="Y99" s="258"/>
      <c r="AA99" s="362"/>
      <c r="AB99" s="365"/>
      <c r="AF99" s="470"/>
      <c r="BG99" s="470"/>
    </row>
    <row r="100" spans="3:59" s="466" customFormat="1" ht="69" customHeight="1" x14ac:dyDescent="0.25">
      <c r="C100" s="464"/>
      <c r="E100" s="503"/>
      <c r="H100" s="258"/>
      <c r="I100" s="366"/>
      <c r="J100" s="199"/>
      <c r="K100" s="258"/>
      <c r="L100" s="258"/>
      <c r="M100" s="409"/>
      <c r="N100" s="464"/>
      <c r="O100" s="464"/>
      <c r="P100" s="464"/>
      <c r="S100" s="258"/>
      <c r="T100" s="146"/>
      <c r="V100" s="393"/>
      <c r="W100" s="393"/>
      <c r="X100" s="147"/>
      <c r="Y100" s="258"/>
      <c r="AA100" s="362"/>
      <c r="AB100" s="365"/>
      <c r="AF100" s="470"/>
      <c r="BG100" s="470"/>
    </row>
    <row r="101" spans="3:59" s="466" customFormat="1" ht="69" customHeight="1" x14ac:dyDescent="0.25">
      <c r="C101" s="464"/>
      <c r="E101" s="503"/>
      <c r="H101" s="258"/>
      <c r="I101" s="366"/>
      <c r="J101" s="199"/>
      <c r="K101" s="258"/>
      <c r="L101" s="258"/>
      <c r="M101" s="409"/>
      <c r="N101" s="464"/>
      <c r="O101" s="464"/>
      <c r="P101" s="464"/>
      <c r="S101" s="258"/>
      <c r="T101" s="146"/>
      <c r="V101" s="393"/>
      <c r="W101" s="393"/>
      <c r="X101" s="147"/>
      <c r="Y101" s="258"/>
      <c r="AA101" s="362"/>
      <c r="AB101" s="365"/>
      <c r="AF101" s="470"/>
      <c r="BG101" s="470"/>
    </row>
    <row r="102" spans="3:59" s="466" customFormat="1" ht="69" customHeight="1" x14ac:dyDescent="0.25">
      <c r="C102" s="464"/>
      <c r="E102" s="503"/>
      <c r="H102" s="258"/>
      <c r="I102" s="364"/>
      <c r="J102" s="199"/>
      <c r="K102" s="258"/>
      <c r="L102" s="464"/>
      <c r="M102" s="409"/>
      <c r="N102" s="464"/>
      <c r="O102" s="464"/>
      <c r="P102" s="464"/>
      <c r="S102" s="258"/>
      <c r="T102" s="146"/>
      <c r="U102" s="258"/>
      <c r="V102" s="393"/>
      <c r="W102" s="393"/>
      <c r="X102" s="147"/>
      <c r="Y102" s="258"/>
      <c r="AA102" s="362"/>
      <c r="AB102" s="365"/>
      <c r="AF102" s="470"/>
      <c r="BG102" s="470"/>
    </row>
    <row r="103" spans="3:59" s="466" customFormat="1" ht="69" customHeight="1" x14ac:dyDescent="0.25">
      <c r="C103" s="464"/>
      <c r="E103" s="503"/>
      <c r="H103" s="258"/>
      <c r="I103" s="364"/>
      <c r="J103" s="199"/>
      <c r="K103" s="258"/>
      <c r="L103" s="464"/>
      <c r="M103" s="409"/>
      <c r="N103" s="464"/>
      <c r="O103" s="464"/>
      <c r="P103" s="464"/>
      <c r="S103" s="258"/>
      <c r="T103" s="146"/>
      <c r="U103" s="258"/>
      <c r="V103" s="393"/>
      <c r="W103" s="393"/>
      <c r="X103" s="147"/>
      <c r="Y103" s="258"/>
      <c r="AA103" s="362"/>
      <c r="AB103" s="365"/>
      <c r="AF103" s="470"/>
      <c r="BG103" s="470"/>
    </row>
    <row r="104" spans="3:59" s="466" customFormat="1" ht="69" customHeight="1" x14ac:dyDescent="0.25">
      <c r="C104" s="464"/>
      <c r="E104" s="503"/>
      <c r="H104" s="258"/>
      <c r="I104" s="364"/>
      <c r="J104" s="199"/>
      <c r="K104" s="258"/>
      <c r="L104" s="464"/>
      <c r="M104" s="409"/>
      <c r="N104" s="464"/>
      <c r="O104" s="464"/>
      <c r="P104" s="464"/>
      <c r="S104" s="258"/>
      <c r="T104" s="146"/>
      <c r="U104" s="258"/>
      <c r="V104" s="393"/>
      <c r="W104" s="393"/>
      <c r="X104" s="147"/>
      <c r="Y104" s="258"/>
      <c r="AA104" s="362"/>
      <c r="AB104" s="365"/>
      <c r="AF104" s="470"/>
      <c r="BG104" s="470"/>
    </row>
    <row r="105" spans="3:59" s="466" customFormat="1" ht="69" customHeight="1" x14ac:dyDescent="0.25">
      <c r="C105" s="464"/>
      <c r="E105" s="503"/>
      <c r="H105" s="258"/>
      <c r="I105" s="364"/>
      <c r="J105" s="199"/>
      <c r="K105" s="258"/>
      <c r="L105" s="464"/>
      <c r="M105" s="409"/>
      <c r="N105" s="464"/>
      <c r="O105" s="464"/>
      <c r="P105" s="464"/>
      <c r="S105" s="258"/>
      <c r="T105" s="146"/>
      <c r="U105" s="258"/>
      <c r="V105" s="393"/>
      <c r="W105" s="393"/>
      <c r="X105" s="147"/>
      <c r="Y105" s="258"/>
      <c r="AA105" s="362"/>
      <c r="AB105" s="365"/>
      <c r="AF105" s="470"/>
      <c r="BG105" s="470"/>
    </row>
    <row r="106" spans="3:59" s="466" customFormat="1" ht="69" customHeight="1" x14ac:dyDescent="0.25">
      <c r="C106" s="464"/>
      <c r="E106" s="503"/>
      <c r="H106" s="258"/>
      <c r="I106" s="364"/>
      <c r="J106" s="199"/>
      <c r="K106" s="199"/>
      <c r="L106" s="258"/>
      <c r="M106" s="505"/>
      <c r="N106" s="464"/>
      <c r="O106" s="464"/>
      <c r="P106" s="464"/>
      <c r="S106" s="199"/>
      <c r="T106" s="146"/>
      <c r="V106" s="393"/>
      <c r="W106" s="393"/>
      <c r="X106" s="147"/>
      <c r="Y106" s="258"/>
      <c r="Z106" s="365"/>
      <c r="AA106" s="362"/>
      <c r="AB106" s="365"/>
      <c r="AF106" s="470"/>
      <c r="BG106" s="470"/>
    </row>
    <row r="107" spans="3:59" s="466" customFormat="1" ht="69" customHeight="1" x14ac:dyDescent="0.25">
      <c r="C107" s="464"/>
      <c r="E107" s="503"/>
      <c r="H107" s="258"/>
      <c r="I107" s="364"/>
      <c r="J107" s="199"/>
      <c r="K107" s="199"/>
      <c r="L107" s="199"/>
      <c r="M107" s="409"/>
      <c r="N107" s="464"/>
      <c r="O107" s="464"/>
      <c r="P107" s="464"/>
      <c r="S107" s="199"/>
      <c r="T107" s="146"/>
      <c r="V107" s="393"/>
      <c r="W107" s="393"/>
      <c r="X107" s="147"/>
      <c r="Y107" s="258"/>
      <c r="AA107" s="362"/>
      <c r="AB107" s="365"/>
      <c r="AF107" s="470"/>
      <c r="BG107" s="470"/>
    </row>
    <row r="108" spans="3:59" s="466" customFormat="1" ht="69" customHeight="1" x14ac:dyDescent="0.25">
      <c r="C108" s="464"/>
      <c r="E108" s="510"/>
      <c r="H108" s="501"/>
      <c r="I108" s="202"/>
      <c r="N108" s="464"/>
      <c r="O108" s="464"/>
      <c r="P108" s="464"/>
      <c r="T108" s="146"/>
      <c r="X108" s="147"/>
      <c r="AA108" s="362"/>
      <c r="AB108" s="365"/>
      <c r="AF108" s="470"/>
      <c r="BG108" s="470"/>
    </row>
    <row r="109" spans="3:59" s="466" customFormat="1" ht="69" customHeight="1" x14ac:dyDescent="0.25">
      <c r="C109" s="464"/>
      <c r="E109" s="510"/>
      <c r="H109" s="501"/>
      <c r="I109" s="202"/>
      <c r="N109" s="464"/>
      <c r="O109" s="464"/>
      <c r="P109" s="464"/>
      <c r="T109" s="146"/>
      <c r="X109" s="147"/>
      <c r="AA109" s="362"/>
      <c r="AB109" s="365"/>
      <c r="AF109" s="470"/>
      <c r="BG109" s="470"/>
    </row>
    <row r="110" spans="3:59" s="466" customFormat="1" ht="69" customHeight="1" x14ac:dyDescent="0.25">
      <c r="C110" s="464"/>
      <c r="E110" s="510"/>
      <c r="H110" s="501"/>
      <c r="I110" s="202"/>
      <c r="N110" s="464"/>
      <c r="O110" s="464"/>
      <c r="P110" s="464"/>
      <c r="T110" s="146"/>
      <c r="X110" s="147"/>
      <c r="AA110" s="362"/>
      <c r="AB110" s="365"/>
      <c r="AF110" s="470"/>
      <c r="BG110" s="470"/>
    </row>
    <row r="111" spans="3:59" s="466" customFormat="1" ht="69" customHeight="1" x14ac:dyDescent="0.25">
      <c r="C111" s="464"/>
      <c r="E111" s="510"/>
      <c r="H111" s="501"/>
      <c r="I111" s="202"/>
      <c r="N111" s="464"/>
      <c r="O111" s="464"/>
      <c r="P111" s="464"/>
      <c r="T111" s="146"/>
      <c r="X111" s="147"/>
      <c r="AA111" s="362"/>
      <c r="AB111" s="365"/>
      <c r="AF111" s="470"/>
      <c r="BG111" s="470"/>
    </row>
    <row r="112" spans="3:59" s="466" customFormat="1" ht="69" customHeight="1" x14ac:dyDescent="0.25">
      <c r="C112" s="464"/>
      <c r="E112" s="510"/>
      <c r="H112" s="501"/>
      <c r="I112" s="202"/>
      <c r="N112" s="464"/>
      <c r="O112" s="464"/>
      <c r="P112" s="464"/>
      <c r="T112" s="146"/>
      <c r="X112" s="147"/>
      <c r="AA112" s="362"/>
      <c r="AB112" s="365"/>
      <c r="AF112" s="470"/>
      <c r="BG112" s="470"/>
    </row>
    <row r="113" spans="3:59" s="466" customFormat="1" ht="69" customHeight="1" x14ac:dyDescent="0.25">
      <c r="C113" s="464"/>
      <c r="E113" s="503"/>
      <c r="H113" s="258"/>
      <c r="I113" s="202"/>
      <c r="J113" s="27"/>
      <c r="K113" s="27"/>
      <c r="L113" s="27"/>
      <c r="N113" s="464"/>
      <c r="O113" s="464"/>
      <c r="P113" s="160"/>
      <c r="S113" s="27"/>
      <c r="T113" s="146"/>
      <c r="V113" s="404"/>
      <c r="W113" s="18"/>
      <c r="X113" s="147"/>
      <c r="Y113" s="361"/>
      <c r="AA113" s="362"/>
      <c r="AB113" s="365"/>
      <c r="AF113" s="470"/>
      <c r="BG113" s="470"/>
    </row>
    <row r="114" spans="3:59" s="466" customFormat="1" ht="69" customHeight="1" x14ac:dyDescent="0.25">
      <c r="C114" s="464"/>
      <c r="E114" s="503"/>
      <c r="H114" s="258"/>
      <c r="I114" s="202"/>
      <c r="K114" s="27"/>
      <c r="N114" s="464"/>
      <c r="O114" s="464"/>
      <c r="P114" s="160"/>
      <c r="S114" s="27"/>
      <c r="T114" s="146"/>
      <c r="V114" s="18"/>
      <c r="W114" s="404"/>
      <c r="X114" s="147"/>
      <c r="Y114" s="361"/>
      <c r="AA114" s="362"/>
      <c r="AB114" s="365"/>
      <c r="AF114" s="470"/>
      <c r="BG114" s="470"/>
    </row>
    <row r="115" spans="3:59" s="466" customFormat="1" ht="69" customHeight="1" x14ac:dyDescent="0.25">
      <c r="C115" s="464"/>
      <c r="E115" s="503"/>
      <c r="H115" s="258"/>
      <c r="I115" s="202"/>
      <c r="K115" s="27"/>
      <c r="N115" s="464"/>
      <c r="O115" s="464"/>
      <c r="P115" s="160"/>
      <c r="S115" s="27"/>
      <c r="T115" s="146"/>
      <c r="V115" s="404"/>
      <c r="W115" s="404"/>
      <c r="X115" s="147"/>
      <c r="Y115" s="361"/>
      <c r="AA115" s="362"/>
      <c r="AB115" s="365"/>
      <c r="AF115" s="470"/>
      <c r="BG115" s="470"/>
    </row>
    <row r="116" spans="3:59" s="466" customFormat="1" ht="69" customHeight="1" x14ac:dyDescent="0.25">
      <c r="C116" s="464"/>
      <c r="E116" s="511"/>
      <c r="G116" s="636"/>
      <c r="H116" s="501"/>
      <c r="I116" s="361"/>
      <c r="J116" s="366"/>
      <c r="K116" s="366"/>
      <c r="N116" s="464"/>
      <c r="O116" s="464"/>
      <c r="P116" s="258"/>
      <c r="T116" s="146"/>
      <c r="V116" s="405"/>
      <c r="W116" s="368"/>
      <c r="X116" s="147"/>
      <c r="Y116" s="361"/>
      <c r="AA116" s="362"/>
      <c r="AB116" s="365"/>
      <c r="AF116" s="470"/>
      <c r="BG116" s="470"/>
    </row>
    <row r="117" spans="3:59" s="466" customFormat="1" ht="69" customHeight="1" x14ac:dyDescent="0.25">
      <c r="C117" s="464"/>
      <c r="E117" s="511"/>
      <c r="G117" s="636"/>
      <c r="H117" s="501"/>
      <c r="I117" s="406"/>
      <c r="J117" s="406"/>
      <c r="K117" s="407"/>
      <c r="N117" s="464"/>
      <c r="O117" s="464"/>
      <c r="P117" s="258"/>
      <c r="T117" s="146"/>
      <c r="V117" s="405"/>
      <c r="W117" s="368"/>
      <c r="X117" s="147"/>
      <c r="Y117" s="361"/>
      <c r="AA117" s="362"/>
      <c r="AB117" s="365"/>
      <c r="AF117" s="470"/>
      <c r="BG117" s="470"/>
    </row>
    <row r="118" spans="3:59" s="466" customFormat="1" ht="69" customHeight="1" x14ac:dyDescent="0.25">
      <c r="C118" s="464"/>
      <c r="E118" s="511"/>
      <c r="G118" s="636"/>
      <c r="H118" s="501"/>
      <c r="I118" s="406"/>
      <c r="J118" s="406"/>
      <c r="K118" s="407"/>
      <c r="N118" s="464"/>
      <c r="O118" s="464"/>
      <c r="P118" s="258"/>
      <c r="T118" s="146"/>
      <c r="V118" s="405"/>
      <c r="W118" s="368"/>
      <c r="X118" s="147"/>
      <c r="Y118" s="361"/>
      <c r="AA118" s="362"/>
      <c r="AB118" s="365"/>
      <c r="AF118" s="470"/>
      <c r="BG118" s="470"/>
    </row>
    <row r="119" spans="3:59" s="466" customFormat="1" ht="69" customHeight="1" x14ac:dyDescent="0.25">
      <c r="C119" s="464"/>
      <c r="E119" s="511"/>
      <c r="G119" s="636"/>
      <c r="H119" s="501"/>
      <c r="I119" s="379"/>
      <c r="J119" s="408"/>
      <c r="K119" s="366"/>
      <c r="N119" s="464"/>
      <c r="O119" s="464"/>
      <c r="P119" s="409"/>
      <c r="T119" s="146"/>
      <c r="V119" s="363"/>
      <c r="W119" s="364"/>
      <c r="X119" s="147"/>
      <c r="Y119" s="361"/>
      <c r="AA119" s="362"/>
      <c r="AB119" s="365"/>
      <c r="AF119" s="470"/>
      <c r="BG119" s="470"/>
    </row>
    <row r="120" spans="3:59" s="466" customFormat="1" ht="69" customHeight="1" x14ac:dyDescent="0.25">
      <c r="C120" s="464"/>
      <c r="E120" s="511"/>
      <c r="G120" s="636"/>
      <c r="H120" s="501"/>
      <c r="I120" s="379"/>
      <c r="J120" s="385"/>
      <c r="K120" s="385"/>
      <c r="N120" s="464"/>
      <c r="O120" s="464"/>
      <c r="P120" s="258"/>
      <c r="T120" s="146"/>
      <c r="V120" s="405"/>
      <c r="W120" s="368"/>
      <c r="X120" s="147"/>
      <c r="Y120" s="361"/>
      <c r="AA120" s="362"/>
      <c r="AB120" s="365"/>
      <c r="AF120" s="470"/>
      <c r="BG120" s="470"/>
    </row>
    <row r="121" spans="3:59" s="466" customFormat="1" ht="69" customHeight="1" x14ac:dyDescent="0.25">
      <c r="C121" s="464"/>
      <c r="E121" s="511"/>
      <c r="G121" s="636"/>
      <c r="H121" s="501"/>
      <c r="I121" s="379"/>
      <c r="J121" s="385"/>
      <c r="K121" s="366"/>
      <c r="N121" s="464"/>
      <c r="O121" s="464"/>
      <c r="P121" s="258"/>
      <c r="T121" s="146"/>
      <c r="V121" s="405"/>
      <c r="W121" s="368"/>
      <c r="X121" s="147"/>
      <c r="Y121" s="361"/>
      <c r="AA121" s="362"/>
      <c r="AB121" s="365"/>
      <c r="AF121" s="470"/>
      <c r="BG121" s="470"/>
    </row>
    <row r="122" spans="3:59" s="466" customFormat="1" ht="69" customHeight="1" x14ac:dyDescent="0.25">
      <c r="C122" s="464"/>
      <c r="E122" s="511"/>
      <c r="G122" s="636"/>
      <c r="H122" s="501"/>
      <c r="I122" s="379"/>
      <c r="J122" s="376"/>
      <c r="K122" s="366"/>
      <c r="N122" s="464"/>
      <c r="O122" s="464"/>
      <c r="P122" s="258"/>
      <c r="T122" s="146"/>
      <c r="V122" s="405"/>
      <c r="W122" s="368"/>
      <c r="X122" s="147"/>
      <c r="Y122" s="361"/>
      <c r="AA122" s="362"/>
      <c r="AB122" s="365"/>
      <c r="AF122" s="470"/>
      <c r="BG122" s="470"/>
    </row>
    <row r="123" spans="3:59" s="466" customFormat="1" ht="69" customHeight="1" x14ac:dyDescent="0.25">
      <c r="C123" s="464"/>
      <c r="E123" s="511"/>
      <c r="G123" s="636"/>
      <c r="H123" s="501"/>
      <c r="I123" s="379"/>
      <c r="J123" s="385"/>
      <c r="K123" s="366"/>
      <c r="N123" s="464"/>
      <c r="O123" s="464"/>
      <c r="P123" s="258"/>
      <c r="T123" s="146"/>
      <c r="V123" s="405"/>
      <c r="W123" s="368"/>
      <c r="X123" s="147"/>
      <c r="Y123" s="361"/>
      <c r="AA123" s="362"/>
      <c r="AB123" s="365"/>
      <c r="AF123" s="470"/>
      <c r="BG123" s="470"/>
    </row>
    <row r="124" spans="3:59" s="466" customFormat="1" ht="69" customHeight="1" x14ac:dyDescent="0.2">
      <c r="C124" s="464"/>
      <c r="E124" s="511"/>
      <c r="H124" s="501"/>
      <c r="I124" s="410"/>
      <c r="J124" s="366"/>
      <c r="K124" s="366"/>
      <c r="N124" s="464"/>
      <c r="O124" s="464"/>
      <c r="P124" s="258"/>
      <c r="T124" s="146"/>
      <c r="V124" s="405"/>
      <c r="W124" s="411"/>
      <c r="X124" s="147"/>
      <c r="Y124" s="361"/>
      <c r="AA124" s="362"/>
      <c r="AB124" s="365"/>
      <c r="AF124" s="470"/>
      <c r="BG124" s="470"/>
    </row>
    <row r="125" spans="3:59" s="466" customFormat="1" ht="69" customHeight="1" x14ac:dyDescent="0.25">
      <c r="C125" s="464"/>
      <c r="E125" s="511"/>
      <c r="H125" s="501"/>
      <c r="I125" s="361"/>
      <c r="J125" s="366"/>
      <c r="K125" s="366"/>
      <c r="N125" s="464"/>
      <c r="O125" s="464"/>
      <c r="P125" s="258"/>
      <c r="T125" s="146"/>
      <c r="V125" s="405"/>
      <c r="W125" s="405"/>
      <c r="X125" s="147"/>
      <c r="Y125" s="361"/>
      <c r="AA125" s="362"/>
      <c r="AB125" s="365"/>
      <c r="AF125" s="470"/>
      <c r="BG125" s="470"/>
    </row>
    <row r="126" spans="3:59" s="466" customFormat="1" ht="69" customHeight="1" x14ac:dyDescent="0.25">
      <c r="C126" s="464"/>
      <c r="E126" s="511"/>
      <c r="H126" s="501"/>
      <c r="I126" s="361"/>
      <c r="J126" s="366"/>
      <c r="K126" s="366"/>
      <c r="N126" s="464"/>
      <c r="O126" s="464"/>
      <c r="P126" s="258"/>
      <c r="T126" s="146"/>
      <c r="V126" s="405"/>
      <c r="W126" s="411"/>
      <c r="X126" s="147"/>
      <c r="Y126" s="361"/>
      <c r="AA126" s="362"/>
      <c r="AB126" s="365"/>
      <c r="AF126" s="470"/>
      <c r="BG126" s="470"/>
    </row>
    <row r="127" spans="3:59" s="466" customFormat="1" ht="69" customHeight="1" x14ac:dyDescent="0.25">
      <c r="C127" s="464"/>
      <c r="E127" s="512"/>
      <c r="H127" s="258"/>
      <c r="I127" s="465"/>
      <c r="K127" s="15"/>
      <c r="N127" s="464"/>
      <c r="O127" s="464"/>
      <c r="P127" s="464"/>
      <c r="T127" s="146"/>
      <c r="X127" s="147"/>
      <c r="AA127" s="362"/>
      <c r="AB127" s="365"/>
      <c r="AF127" s="470"/>
      <c r="BG127" s="470"/>
    </row>
    <row r="128" spans="3:59" s="466" customFormat="1" ht="69" customHeight="1" x14ac:dyDescent="0.25">
      <c r="C128" s="464"/>
      <c r="E128" s="512"/>
      <c r="H128" s="258"/>
      <c r="I128" s="465"/>
      <c r="K128" s="15"/>
      <c r="N128" s="464"/>
      <c r="O128" s="464"/>
      <c r="P128" s="464"/>
      <c r="T128" s="146"/>
      <c r="X128" s="147"/>
      <c r="AA128" s="362"/>
      <c r="AB128" s="365"/>
      <c r="AF128" s="470"/>
      <c r="BG128" s="470"/>
    </row>
    <row r="129" spans="3:59" s="466" customFormat="1" ht="69" customHeight="1" x14ac:dyDescent="0.25">
      <c r="C129" s="464"/>
      <c r="E129" s="512"/>
      <c r="H129" s="258"/>
      <c r="I129" s="376"/>
      <c r="K129" s="15"/>
      <c r="N129" s="464"/>
      <c r="O129" s="464"/>
      <c r="P129" s="464"/>
      <c r="T129" s="146"/>
      <c r="X129" s="147"/>
      <c r="AA129" s="362"/>
      <c r="AB129" s="365"/>
      <c r="AF129" s="470"/>
      <c r="BG129" s="470"/>
    </row>
    <row r="130" spans="3:59" s="466" customFormat="1" ht="69" customHeight="1" x14ac:dyDescent="0.25">
      <c r="C130" s="464"/>
      <c r="E130" s="512"/>
      <c r="H130" s="258"/>
      <c r="I130" s="376"/>
      <c r="K130" s="15"/>
      <c r="N130" s="464"/>
      <c r="O130" s="464"/>
      <c r="P130" s="464"/>
      <c r="T130" s="146"/>
      <c r="X130" s="147"/>
      <c r="AA130" s="362"/>
      <c r="AB130" s="365"/>
      <c r="AF130" s="470"/>
      <c r="BG130" s="470"/>
    </row>
    <row r="131" spans="3:59" s="466" customFormat="1" ht="69" customHeight="1" x14ac:dyDescent="0.25">
      <c r="C131" s="464"/>
      <c r="E131" s="512"/>
      <c r="H131" s="258"/>
      <c r="I131" s="376"/>
      <c r="N131" s="464"/>
      <c r="O131" s="464"/>
      <c r="P131" s="464"/>
      <c r="T131" s="146"/>
      <c r="X131" s="147"/>
      <c r="AA131" s="362"/>
      <c r="AB131" s="365"/>
      <c r="AF131" s="470"/>
      <c r="BG131" s="470"/>
    </row>
    <row r="132" spans="3:59" s="466" customFormat="1" ht="69" customHeight="1" x14ac:dyDescent="0.25">
      <c r="C132" s="464"/>
      <c r="E132" s="512"/>
      <c r="H132" s="258"/>
      <c r="I132" s="379"/>
      <c r="N132" s="464"/>
      <c r="O132" s="464"/>
      <c r="P132" s="464"/>
      <c r="T132" s="146"/>
      <c r="X132" s="147"/>
      <c r="AA132" s="362"/>
      <c r="AB132" s="365"/>
      <c r="AF132" s="470"/>
      <c r="BG132" s="470"/>
    </row>
    <row r="133" spans="3:59" s="466" customFormat="1" ht="69" customHeight="1" x14ac:dyDescent="0.25">
      <c r="C133" s="464"/>
      <c r="E133" s="512"/>
      <c r="H133" s="258"/>
      <c r="I133" s="376"/>
      <c r="N133" s="464"/>
      <c r="O133" s="464"/>
      <c r="P133" s="464"/>
      <c r="T133" s="146"/>
      <c r="X133" s="147"/>
      <c r="AA133" s="362"/>
      <c r="AB133" s="365"/>
      <c r="AF133" s="470"/>
      <c r="BG133" s="470"/>
    </row>
    <row r="134" spans="3:59" s="466" customFormat="1" ht="69" customHeight="1" x14ac:dyDescent="0.25">
      <c r="C134" s="464"/>
      <c r="E134" s="512"/>
      <c r="H134" s="506"/>
      <c r="I134" s="376"/>
      <c r="N134" s="464"/>
      <c r="O134" s="464"/>
      <c r="P134" s="464"/>
      <c r="T134" s="146"/>
      <c r="X134" s="147"/>
      <c r="AA134" s="362"/>
      <c r="AB134" s="365"/>
      <c r="AF134" s="470"/>
      <c r="BG134" s="470"/>
    </row>
    <row r="135" spans="3:59" s="466" customFormat="1" ht="69" customHeight="1" x14ac:dyDescent="0.25">
      <c r="C135" s="464"/>
      <c r="E135" s="512"/>
      <c r="H135" s="258"/>
      <c r="I135" s="376"/>
      <c r="N135" s="464"/>
      <c r="O135" s="464"/>
      <c r="P135" s="464"/>
      <c r="T135" s="146"/>
      <c r="X135" s="147"/>
      <c r="AA135" s="362"/>
      <c r="AB135" s="365"/>
      <c r="AF135" s="470"/>
      <c r="BG135" s="470"/>
    </row>
    <row r="136" spans="3:59" s="466" customFormat="1" ht="69" customHeight="1" x14ac:dyDescent="0.25">
      <c r="C136" s="464"/>
      <c r="E136" s="512"/>
      <c r="H136" s="258"/>
      <c r="I136" s="376"/>
      <c r="N136" s="464"/>
      <c r="O136" s="464"/>
      <c r="P136" s="464"/>
      <c r="T136" s="146"/>
      <c r="X136" s="147"/>
      <c r="AA136" s="362"/>
      <c r="AB136" s="365"/>
      <c r="AF136" s="470"/>
      <c r="BG136" s="470"/>
    </row>
    <row r="137" spans="3:59" s="466" customFormat="1" ht="69" customHeight="1" x14ac:dyDescent="0.25">
      <c r="C137" s="464"/>
      <c r="E137" s="512"/>
      <c r="H137" s="258"/>
      <c r="I137" s="376"/>
      <c r="N137" s="464"/>
      <c r="O137" s="464"/>
      <c r="P137" s="464"/>
      <c r="T137" s="146"/>
      <c r="X137" s="147"/>
      <c r="AA137" s="362"/>
      <c r="AB137" s="365"/>
      <c r="AF137" s="470"/>
      <c r="BG137" s="470"/>
    </row>
    <row r="138" spans="3:59" s="466" customFormat="1" ht="69" customHeight="1" x14ac:dyDescent="0.25">
      <c r="C138" s="464"/>
      <c r="E138" s="511"/>
      <c r="H138" s="258"/>
      <c r="I138" s="202"/>
      <c r="N138" s="464"/>
      <c r="O138" s="464"/>
      <c r="P138" s="464"/>
      <c r="T138" s="146"/>
      <c r="X138" s="147"/>
      <c r="AA138" s="362"/>
      <c r="AB138" s="365"/>
      <c r="AF138" s="470"/>
      <c r="BG138" s="470"/>
    </row>
    <row r="139" spans="3:59" s="466" customFormat="1" ht="69" customHeight="1" x14ac:dyDescent="0.25">
      <c r="C139" s="464"/>
      <c r="E139" s="511"/>
      <c r="H139" s="258"/>
      <c r="I139" s="202"/>
      <c r="N139" s="464"/>
      <c r="O139" s="464"/>
      <c r="P139" s="464"/>
      <c r="T139" s="146"/>
      <c r="X139" s="147"/>
      <c r="AA139" s="362"/>
      <c r="AB139" s="365"/>
      <c r="AF139" s="470"/>
      <c r="BG139" s="470"/>
    </row>
    <row r="140" spans="3:59" s="466" customFormat="1" ht="69" customHeight="1" x14ac:dyDescent="0.25">
      <c r="C140" s="464"/>
      <c r="E140" s="511"/>
      <c r="H140" s="258"/>
      <c r="I140" s="376"/>
      <c r="N140" s="464"/>
      <c r="O140" s="464"/>
      <c r="P140" s="464"/>
      <c r="T140" s="146"/>
      <c r="X140" s="147"/>
      <c r="AA140" s="362"/>
      <c r="AB140" s="365"/>
      <c r="AF140" s="470"/>
      <c r="BG140" s="470"/>
    </row>
    <row r="141" spans="3:59" s="466" customFormat="1" ht="69" customHeight="1" x14ac:dyDescent="0.25">
      <c r="C141" s="464"/>
      <c r="E141" s="511"/>
      <c r="H141" s="258"/>
      <c r="I141" s="202"/>
      <c r="N141" s="464"/>
      <c r="O141" s="464"/>
      <c r="P141" s="464"/>
      <c r="T141" s="146"/>
      <c r="X141" s="147"/>
      <c r="AA141" s="362"/>
      <c r="AB141" s="365"/>
      <c r="AF141" s="470"/>
      <c r="BG141" s="470"/>
    </row>
    <row r="142" spans="3:59" s="466" customFormat="1" ht="69" customHeight="1" x14ac:dyDescent="0.25">
      <c r="C142" s="464"/>
      <c r="E142" s="511"/>
      <c r="H142" s="258"/>
      <c r="I142" s="376"/>
      <c r="N142" s="464"/>
      <c r="O142" s="464"/>
      <c r="P142" s="464"/>
      <c r="T142" s="146"/>
      <c r="X142" s="147"/>
      <c r="AA142" s="362"/>
      <c r="AB142" s="365"/>
      <c r="AF142" s="470"/>
      <c r="BG142" s="470"/>
    </row>
    <row r="143" spans="3:59" s="466" customFormat="1" ht="69" customHeight="1" x14ac:dyDescent="0.25">
      <c r="C143" s="464"/>
      <c r="E143" s="511"/>
      <c r="H143" s="258"/>
      <c r="I143" s="202"/>
      <c r="N143" s="464"/>
      <c r="O143" s="464"/>
      <c r="P143" s="464"/>
      <c r="T143" s="146"/>
      <c r="X143" s="147"/>
      <c r="AA143" s="362"/>
      <c r="AB143" s="365"/>
      <c r="AF143" s="470"/>
      <c r="BG143" s="470"/>
    </row>
    <row r="144" spans="3:59" s="466" customFormat="1" ht="69" customHeight="1" x14ac:dyDescent="0.25">
      <c r="C144" s="464"/>
      <c r="E144" s="511"/>
      <c r="H144" s="258"/>
      <c r="I144" s="376"/>
      <c r="N144" s="464"/>
      <c r="O144" s="464"/>
      <c r="P144" s="464"/>
      <c r="T144" s="146"/>
      <c r="X144" s="147"/>
      <c r="AA144" s="362"/>
      <c r="AB144" s="365"/>
      <c r="AF144" s="470"/>
      <c r="BG144" s="470"/>
    </row>
    <row r="145" spans="3:59" s="466" customFormat="1" ht="69" customHeight="1" x14ac:dyDescent="0.25">
      <c r="C145" s="464"/>
      <c r="E145" s="511"/>
      <c r="H145" s="258"/>
      <c r="I145" s="202"/>
      <c r="N145" s="464"/>
      <c r="O145" s="464"/>
      <c r="P145" s="464"/>
      <c r="T145" s="146"/>
      <c r="X145" s="147"/>
      <c r="AA145" s="362"/>
      <c r="AB145" s="365"/>
      <c r="AF145" s="470"/>
      <c r="BG145" s="470"/>
    </row>
    <row r="146" spans="3:59" s="466" customFormat="1" ht="69" customHeight="1" x14ac:dyDescent="0.25">
      <c r="C146" s="464"/>
      <c r="E146" s="511"/>
      <c r="H146" s="258"/>
      <c r="I146" s="202"/>
      <c r="N146" s="464"/>
      <c r="O146" s="464"/>
      <c r="P146" s="464"/>
      <c r="T146" s="146"/>
      <c r="X146" s="147"/>
      <c r="AA146" s="362"/>
      <c r="AB146" s="365"/>
      <c r="AF146" s="470"/>
      <c r="BG146" s="470"/>
    </row>
    <row r="147" spans="3:59" s="466" customFormat="1" ht="69" customHeight="1" x14ac:dyDescent="0.25">
      <c r="C147" s="464"/>
      <c r="E147" s="513"/>
      <c r="H147" s="501"/>
      <c r="I147" s="412"/>
      <c r="J147" s="412"/>
      <c r="K147" s="258"/>
      <c r="L147" s="258"/>
      <c r="M147" s="409"/>
      <c r="N147" s="464"/>
      <c r="O147" s="464"/>
      <c r="P147" s="416"/>
      <c r="T147" s="146"/>
      <c r="V147" s="413"/>
      <c r="W147" s="414"/>
      <c r="X147" s="147"/>
      <c r="Y147" s="361"/>
      <c r="AA147" s="362"/>
      <c r="AB147" s="365"/>
      <c r="AF147" s="470"/>
      <c r="BG147" s="470"/>
    </row>
    <row r="148" spans="3:59" s="466" customFormat="1" ht="69" customHeight="1" x14ac:dyDescent="0.25">
      <c r="C148" s="464"/>
      <c r="E148" s="513"/>
      <c r="G148" s="636"/>
      <c r="H148" s="501"/>
      <c r="I148" s="412"/>
      <c r="J148" s="467"/>
      <c r="K148" s="258"/>
      <c r="L148" s="409"/>
      <c r="M148" s="409"/>
      <c r="N148" s="464"/>
      <c r="O148" s="464"/>
      <c r="P148" s="416"/>
      <c r="T148" s="146"/>
      <c r="W148" s="414"/>
      <c r="X148" s="147"/>
      <c r="Y148" s="361"/>
      <c r="AA148" s="362"/>
      <c r="AB148" s="365"/>
      <c r="AF148" s="470"/>
      <c r="BG148" s="470"/>
    </row>
    <row r="149" spans="3:59" s="466" customFormat="1" ht="69" customHeight="1" x14ac:dyDescent="0.25">
      <c r="C149" s="464"/>
      <c r="E149" s="513"/>
      <c r="G149" s="636"/>
      <c r="H149" s="501"/>
      <c r="I149" s="258"/>
      <c r="J149" s="467"/>
      <c r="K149" s="258"/>
      <c r="L149" s="258"/>
      <c r="M149" s="409"/>
      <c r="N149" s="464"/>
      <c r="O149" s="464"/>
      <c r="P149" s="416"/>
      <c r="T149" s="146"/>
      <c r="W149" s="414"/>
      <c r="X149" s="147"/>
      <c r="Y149" s="361"/>
      <c r="AA149" s="362"/>
      <c r="AB149" s="365"/>
      <c r="AF149" s="470"/>
      <c r="BG149" s="470"/>
    </row>
    <row r="150" spans="3:59" s="466" customFormat="1" ht="69" customHeight="1" x14ac:dyDescent="0.25">
      <c r="C150" s="464"/>
      <c r="E150" s="513"/>
      <c r="G150" s="636"/>
      <c r="H150" s="501"/>
      <c r="I150" s="258"/>
      <c r="J150" s="467"/>
      <c r="K150" s="258"/>
      <c r="L150" s="258"/>
      <c r="M150" s="409"/>
      <c r="N150" s="464"/>
      <c r="O150" s="464"/>
      <c r="P150" s="416"/>
      <c r="T150" s="146"/>
      <c r="W150" s="414"/>
      <c r="X150" s="147"/>
      <c r="Y150" s="361"/>
      <c r="AA150" s="362"/>
      <c r="AB150" s="365"/>
      <c r="AF150" s="470"/>
      <c r="BG150" s="470"/>
    </row>
    <row r="151" spans="3:59" s="466" customFormat="1" ht="69" customHeight="1" x14ac:dyDescent="0.25">
      <c r="C151" s="464"/>
      <c r="E151" s="513"/>
      <c r="H151" s="501"/>
      <c r="I151" s="412"/>
      <c r="J151" s="258"/>
      <c r="K151" s="258"/>
      <c r="L151" s="258"/>
      <c r="M151" s="409"/>
      <c r="N151" s="464"/>
      <c r="O151" s="464"/>
      <c r="P151" s="416"/>
      <c r="T151" s="146"/>
      <c r="W151" s="414"/>
      <c r="X151" s="147"/>
      <c r="Y151" s="361"/>
      <c r="AA151" s="362"/>
      <c r="AB151" s="365"/>
      <c r="AF151" s="470"/>
      <c r="BG151" s="470"/>
    </row>
    <row r="152" spans="3:59" s="466" customFormat="1" ht="69" customHeight="1" x14ac:dyDescent="0.25">
      <c r="C152" s="464"/>
      <c r="E152" s="513"/>
      <c r="H152" s="501"/>
      <c r="I152" s="258"/>
      <c r="J152" s="258"/>
      <c r="K152" s="258"/>
      <c r="L152" s="258"/>
      <c r="M152" s="409"/>
      <c r="N152" s="464"/>
      <c r="O152" s="464"/>
      <c r="P152" s="416"/>
      <c r="T152" s="146"/>
      <c r="W152" s="414"/>
      <c r="X152" s="147"/>
      <c r="Y152" s="361"/>
      <c r="AA152" s="362"/>
      <c r="AB152" s="365"/>
      <c r="AF152" s="470"/>
      <c r="BG152" s="470"/>
    </row>
    <row r="153" spans="3:59" s="466" customFormat="1" ht="69" customHeight="1" x14ac:dyDescent="0.25">
      <c r="C153" s="464"/>
      <c r="E153" s="513"/>
      <c r="H153" s="501"/>
      <c r="I153" s="415"/>
      <c r="J153" s="415"/>
      <c r="K153" s="415"/>
      <c r="L153" s="415"/>
      <c r="M153" s="416"/>
      <c r="N153" s="464"/>
      <c r="O153" s="464"/>
      <c r="P153" s="416"/>
      <c r="T153" s="146"/>
      <c r="W153" s="414"/>
      <c r="X153" s="147"/>
      <c r="Y153" s="361"/>
      <c r="AA153" s="362"/>
      <c r="AB153" s="365"/>
      <c r="AF153" s="470"/>
      <c r="BG153" s="470"/>
    </row>
    <row r="154" spans="3:59" s="466" customFormat="1" ht="69" customHeight="1" x14ac:dyDescent="0.25">
      <c r="C154" s="464"/>
      <c r="E154" s="513"/>
      <c r="H154" s="501"/>
      <c r="I154" s="416"/>
      <c r="J154" s="416"/>
      <c r="K154" s="416"/>
      <c r="L154" s="416"/>
      <c r="M154" s="416"/>
      <c r="N154" s="464"/>
      <c r="O154" s="464"/>
      <c r="P154" s="416"/>
      <c r="T154" s="146"/>
      <c r="W154" s="417"/>
      <c r="X154" s="147"/>
      <c r="Y154" s="361"/>
      <c r="AA154" s="362"/>
      <c r="AB154" s="365"/>
      <c r="AF154" s="470"/>
      <c r="BG154" s="470"/>
    </row>
    <row r="155" spans="3:59" s="466" customFormat="1" ht="69" customHeight="1" x14ac:dyDescent="0.25">
      <c r="C155" s="464"/>
      <c r="E155" s="508"/>
      <c r="H155" s="258"/>
      <c r="I155" s="385"/>
      <c r="N155" s="464"/>
      <c r="O155" s="464"/>
      <c r="P155" s="464"/>
      <c r="T155" s="146"/>
      <c r="X155" s="147"/>
      <c r="Y155" s="366"/>
      <c r="AA155" s="362"/>
      <c r="AB155" s="365"/>
      <c r="AF155" s="470"/>
      <c r="BG155" s="470"/>
    </row>
    <row r="156" spans="3:59" s="466" customFormat="1" ht="69" customHeight="1" x14ac:dyDescent="0.25">
      <c r="C156" s="464"/>
      <c r="E156" s="508"/>
      <c r="H156" s="258"/>
      <c r="I156" s="385"/>
      <c r="N156" s="464"/>
      <c r="O156" s="464"/>
      <c r="P156" s="464"/>
      <c r="T156" s="146"/>
      <c r="X156" s="147"/>
      <c r="Y156" s="366"/>
      <c r="AA156" s="362"/>
      <c r="AB156" s="365"/>
      <c r="AF156" s="470"/>
      <c r="BG156" s="470"/>
    </row>
    <row r="157" spans="3:59" s="466" customFormat="1" ht="69" customHeight="1" x14ac:dyDescent="0.25">
      <c r="C157" s="464"/>
      <c r="E157" s="508"/>
      <c r="H157" s="258"/>
      <c r="I157" s="385"/>
      <c r="N157" s="464"/>
      <c r="O157" s="464"/>
      <c r="P157" s="464"/>
      <c r="T157" s="146"/>
      <c r="X157" s="147"/>
      <c r="Y157" s="366"/>
      <c r="AA157" s="362"/>
      <c r="AB157" s="365"/>
      <c r="AF157" s="470"/>
      <c r="BG157" s="470"/>
    </row>
    <row r="158" spans="3:59" s="466" customFormat="1" ht="69" customHeight="1" x14ac:dyDescent="0.25">
      <c r="C158" s="464"/>
      <c r="E158" s="508"/>
      <c r="H158" s="258"/>
      <c r="I158" s="385"/>
      <c r="N158" s="464"/>
      <c r="O158" s="464"/>
      <c r="P158" s="464"/>
      <c r="T158" s="146"/>
      <c r="X158" s="147"/>
      <c r="Y158" s="366"/>
      <c r="AA158" s="362"/>
      <c r="AB158" s="365"/>
      <c r="AF158" s="470"/>
      <c r="BG158" s="470"/>
    </row>
    <row r="159" spans="3:59" s="466" customFormat="1" ht="69" customHeight="1" x14ac:dyDescent="0.25">
      <c r="C159" s="464"/>
      <c r="E159" s="508"/>
      <c r="H159" s="258"/>
      <c r="I159" s="385"/>
      <c r="N159" s="464"/>
      <c r="O159" s="464"/>
      <c r="P159" s="464"/>
      <c r="T159" s="146"/>
      <c r="X159" s="147"/>
      <c r="Y159" s="418"/>
      <c r="AA159" s="362"/>
      <c r="AB159" s="365"/>
      <c r="AF159" s="470"/>
      <c r="BG159" s="470"/>
    </row>
    <row r="160" spans="3:59" s="466" customFormat="1" ht="69" customHeight="1" x14ac:dyDescent="0.25">
      <c r="C160" s="464"/>
      <c r="E160" s="508"/>
      <c r="H160" s="258"/>
      <c r="I160" s="385"/>
      <c r="N160" s="464"/>
      <c r="O160" s="464"/>
      <c r="P160" s="464"/>
      <c r="T160" s="146"/>
      <c r="X160" s="147"/>
      <c r="Y160" s="366"/>
      <c r="AA160" s="362"/>
      <c r="AB160" s="365"/>
      <c r="AF160" s="470"/>
      <c r="BG160" s="470"/>
    </row>
    <row r="161" spans="3:59" s="466" customFormat="1" ht="69" customHeight="1" x14ac:dyDescent="0.25">
      <c r="C161" s="464"/>
      <c r="E161" s="508"/>
      <c r="H161" s="258"/>
      <c r="I161" s="385"/>
      <c r="N161" s="464"/>
      <c r="O161" s="464"/>
      <c r="P161" s="464"/>
      <c r="T161" s="146"/>
      <c r="X161" s="147"/>
      <c r="Y161" s="366"/>
      <c r="AA161" s="362"/>
      <c r="AB161" s="365"/>
      <c r="AF161" s="470"/>
      <c r="BG161" s="470"/>
    </row>
    <row r="162" spans="3:59" s="466" customFormat="1" ht="69" customHeight="1" x14ac:dyDescent="0.25">
      <c r="C162" s="464"/>
      <c r="E162" s="508"/>
      <c r="H162" s="258"/>
      <c r="I162" s="385"/>
      <c r="N162" s="464"/>
      <c r="O162" s="464"/>
      <c r="P162" s="464"/>
      <c r="T162" s="146"/>
      <c r="X162" s="147"/>
      <c r="Y162" s="366"/>
      <c r="AA162" s="362"/>
      <c r="AB162" s="365"/>
      <c r="AF162" s="470"/>
      <c r="BG162" s="470"/>
    </row>
    <row r="163" spans="3:59" s="466" customFormat="1" ht="69" customHeight="1" x14ac:dyDescent="0.25">
      <c r="C163" s="464"/>
      <c r="E163" s="508"/>
      <c r="H163" s="258"/>
      <c r="I163" s="366"/>
      <c r="N163" s="464"/>
      <c r="O163" s="464"/>
      <c r="P163" s="464"/>
      <c r="T163" s="146"/>
      <c r="X163" s="147"/>
      <c r="Y163" s="366"/>
      <c r="AA163" s="362"/>
      <c r="AB163" s="365"/>
      <c r="AF163" s="470"/>
      <c r="BG163" s="470"/>
    </row>
    <row r="164" spans="3:59" s="466" customFormat="1" ht="69" customHeight="1" x14ac:dyDescent="0.25">
      <c r="C164" s="464"/>
      <c r="E164" s="508"/>
      <c r="H164" s="258"/>
      <c r="I164" s="366"/>
      <c r="N164" s="464"/>
      <c r="O164" s="464"/>
      <c r="P164" s="464"/>
      <c r="T164" s="146"/>
      <c r="X164" s="147"/>
      <c r="Y164" s="366"/>
      <c r="AA164" s="362"/>
      <c r="AB164" s="365"/>
      <c r="AF164" s="470"/>
      <c r="BG164" s="470"/>
    </row>
    <row r="165" spans="3:59" s="466" customFormat="1" ht="69" customHeight="1" x14ac:dyDescent="0.25">
      <c r="C165" s="464"/>
      <c r="E165" s="508"/>
      <c r="H165" s="258"/>
      <c r="I165" s="385"/>
      <c r="N165" s="464"/>
      <c r="O165" s="464"/>
      <c r="P165" s="464"/>
      <c r="T165" s="146"/>
      <c r="X165" s="147"/>
      <c r="Y165" s="366"/>
      <c r="AA165" s="362"/>
      <c r="AB165" s="365"/>
      <c r="AF165" s="470"/>
      <c r="BG165" s="470"/>
    </row>
    <row r="166" spans="3:59" s="466" customFormat="1" ht="69" customHeight="1" x14ac:dyDescent="0.25">
      <c r="C166" s="464"/>
      <c r="E166" s="508"/>
      <c r="H166" s="258"/>
      <c r="I166" s="385"/>
      <c r="N166" s="464"/>
      <c r="O166" s="464"/>
      <c r="P166" s="464"/>
      <c r="T166" s="146"/>
      <c r="X166" s="147"/>
      <c r="Y166" s="366"/>
      <c r="AA166" s="362"/>
      <c r="AB166" s="365"/>
      <c r="AF166" s="470"/>
      <c r="BG166" s="470"/>
    </row>
    <row r="167" spans="3:59" s="466" customFormat="1" ht="69" customHeight="1" x14ac:dyDescent="0.25">
      <c r="C167" s="464"/>
      <c r="E167" s="508"/>
      <c r="H167" s="258"/>
      <c r="I167" s="385"/>
      <c r="N167" s="464"/>
      <c r="O167" s="464"/>
      <c r="P167" s="464"/>
      <c r="T167" s="146"/>
      <c r="X167" s="147"/>
      <c r="Y167" s="366"/>
      <c r="AA167" s="362"/>
      <c r="AB167" s="365"/>
      <c r="AF167" s="470"/>
      <c r="BG167" s="470"/>
    </row>
    <row r="168" spans="3:59" s="466" customFormat="1" ht="69" customHeight="1" x14ac:dyDescent="0.25">
      <c r="C168" s="464"/>
      <c r="E168" s="508"/>
      <c r="H168" s="258"/>
      <c r="I168" s="366"/>
      <c r="N168" s="464"/>
      <c r="O168" s="464"/>
      <c r="P168" s="464"/>
      <c r="T168" s="146"/>
      <c r="X168" s="147"/>
      <c r="Y168" s="366"/>
      <c r="AA168" s="362"/>
      <c r="AB168" s="365"/>
      <c r="AF168" s="470"/>
      <c r="BG168" s="470"/>
    </row>
    <row r="169" spans="3:59" s="466" customFormat="1" ht="69" customHeight="1" x14ac:dyDescent="0.25">
      <c r="C169" s="464"/>
      <c r="E169" s="508"/>
      <c r="H169" s="258"/>
      <c r="I169" s="366"/>
      <c r="N169" s="464"/>
      <c r="O169" s="464"/>
      <c r="P169" s="464"/>
      <c r="T169" s="146"/>
      <c r="X169" s="147"/>
      <c r="Y169" s="366"/>
      <c r="AA169" s="362"/>
      <c r="AB169" s="365"/>
      <c r="AF169" s="470"/>
      <c r="BG169" s="470"/>
    </row>
    <row r="170" spans="3:59" s="466" customFormat="1" ht="69" customHeight="1" x14ac:dyDescent="0.25">
      <c r="C170" s="464"/>
      <c r="E170" s="508"/>
      <c r="H170" s="258"/>
      <c r="I170" s="366"/>
      <c r="N170" s="464"/>
      <c r="O170" s="464"/>
      <c r="P170" s="464"/>
      <c r="T170" s="146"/>
      <c r="X170" s="147"/>
      <c r="Y170" s="366"/>
      <c r="AA170" s="362"/>
      <c r="AB170" s="365"/>
      <c r="AF170" s="470"/>
      <c r="BG170" s="470"/>
    </row>
    <row r="171" spans="3:59" s="466" customFormat="1" ht="69" customHeight="1" x14ac:dyDescent="0.25">
      <c r="C171" s="464"/>
      <c r="E171" s="508"/>
      <c r="H171" s="258"/>
      <c r="I171" s="366"/>
      <c r="N171" s="464"/>
      <c r="O171" s="464"/>
      <c r="P171" s="464"/>
      <c r="T171" s="146"/>
      <c r="X171" s="147"/>
      <c r="Y171" s="407"/>
      <c r="AA171" s="362"/>
      <c r="AB171" s="365"/>
      <c r="AF171" s="470"/>
      <c r="BG171" s="470"/>
    </row>
    <row r="172" spans="3:59" s="466" customFormat="1" ht="69" customHeight="1" x14ac:dyDescent="0.25">
      <c r="C172" s="464"/>
      <c r="E172" s="508"/>
      <c r="H172" s="258"/>
      <c r="I172" s="366"/>
      <c r="N172" s="464"/>
      <c r="O172" s="464"/>
      <c r="P172" s="464"/>
      <c r="T172" s="146"/>
      <c r="X172" s="147"/>
      <c r="Y172" s="366"/>
      <c r="AA172" s="362"/>
      <c r="AB172" s="365"/>
      <c r="AF172" s="470"/>
      <c r="BG172" s="470"/>
    </row>
    <row r="173" spans="3:59" s="466" customFormat="1" ht="69" customHeight="1" x14ac:dyDescent="0.25">
      <c r="C173" s="464"/>
      <c r="E173" s="508"/>
      <c r="H173" s="258"/>
      <c r="I173" s="366"/>
      <c r="N173" s="464"/>
      <c r="O173" s="464"/>
      <c r="P173" s="464"/>
      <c r="T173" s="146"/>
      <c r="X173" s="147"/>
      <c r="Y173" s="366"/>
      <c r="AA173" s="362"/>
      <c r="AB173" s="365"/>
      <c r="AF173" s="470"/>
      <c r="BG173" s="470"/>
    </row>
    <row r="174" spans="3:59" s="466" customFormat="1" ht="69" customHeight="1" x14ac:dyDescent="0.25">
      <c r="C174" s="464"/>
      <c r="E174" s="508"/>
      <c r="H174" s="258"/>
      <c r="I174" s="366"/>
      <c r="N174" s="464"/>
      <c r="O174" s="464"/>
      <c r="P174" s="464"/>
      <c r="T174" s="146"/>
      <c r="X174" s="147"/>
      <c r="Y174" s="366"/>
      <c r="AA174" s="362"/>
      <c r="AB174" s="365"/>
      <c r="AF174" s="470"/>
      <c r="BG174" s="470"/>
    </row>
    <row r="175" spans="3:59" s="466" customFormat="1" ht="69" customHeight="1" x14ac:dyDescent="0.25">
      <c r="C175" s="464"/>
      <c r="E175" s="508"/>
      <c r="H175" s="258"/>
      <c r="I175" s="385"/>
      <c r="N175" s="464"/>
      <c r="O175" s="464"/>
      <c r="P175" s="464"/>
      <c r="T175" s="146"/>
      <c r="X175" s="147"/>
      <c r="Y175" s="361"/>
      <c r="AA175" s="362"/>
      <c r="AB175" s="365"/>
      <c r="AF175" s="470"/>
      <c r="BG175" s="470"/>
    </row>
    <row r="176" spans="3:59" s="466" customFormat="1" ht="69" customHeight="1" x14ac:dyDescent="0.25">
      <c r="C176" s="464"/>
      <c r="E176" s="508"/>
      <c r="H176" s="258"/>
      <c r="I176" s="419"/>
      <c r="N176" s="464"/>
      <c r="O176" s="464"/>
      <c r="P176" s="464"/>
      <c r="T176" s="146"/>
      <c r="X176" s="147"/>
      <c r="Y176" s="406"/>
      <c r="AA176" s="362"/>
      <c r="AB176" s="365"/>
      <c r="AF176" s="470"/>
      <c r="BG176" s="470"/>
    </row>
    <row r="177" spans="3:59" s="466" customFormat="1" ht="69" customHeight="1" x14ac:dyDescent="0.25">
      <c r="C177" s="464"/>
      <c r="E177" s="508"/>
      <c r="H177" s="258"/>
      <c r="I177" s="419"/>
      <c r="N177" s="464"/>
      <c r="O177" s="464"/>
      <c r="P177" s="464"/>
      <c r="T177" s="146"/>
      <c r="X177" s="147"/>
      <c r="Y177" s="361"/>
      <c r="AA177" s="362"/>
      <c r="AB177" s="365"/>
      <c r="AF177" s="470"/>
      <c r="BG177" s="470"/>
    </row>
    <row r="178" spans="3:59" s="466" customFormat="1" ht="69" customHeight="1" x14ac:dyDescent="0.25">
      <c r="C178" s="464"/>
      <c r="E178" s="508"/>
      <c r="H178" s="258"/>
      <c r="I178" s="419"/>
      <c r="N178" s="464"/>
      <c r="O178" s="464"/>
      <c r="P178" s="464"/>
      <c r="T178" s="146"/>
      <c r="X178" s="147"/>
      <c r="Y178" s="361"/>
      <c r="AA178" s="362"/>
      <c r="AB178" s="365"/>
      <c r="AF178" s="470"/>
      <c r="BG178" s="470"/>
    </row>
    <row r="179" spans="3:59" s="466" customFormat="1" ht="69" customHeight="1" x14ac:dyDescent="0.25">
      <c r="C179" s="464"/>
      <c r="E179" s="508"/>
      <c r="H179" s="258"/>
      <c r="I179" s="385"/>
      <c r="N179" s="464"/>
      <c r="O179" s="464"/>
      <c r="P179" s="464"/>
      <c r="T179" s="146"/>
      <c r="X179" s="147"/>
      <c r="Y179" s="361"/>
      <c r="AA179" s="362"/>
      <c r="AB179" s="365"/>
      <c r="AF179" s="470"/>
      <c r="BG179" s="470"/>
    </row>
    <row r="180" spans="3:59" s="466" customFormat="1" ht="69" customHeight="1" x14ac:dyDescent="0.25">
      <c r="C180" s="464"/>
      <c r="E180" s="508"/>
      <c r="H180" s="258"/>
      <c r="I180" s="385"/>
      <c r="N180" s="464"/>
      <c r="O180" s="464"/>
      <c r="P180" s="464"/>
      <c r="T180" s="146"/>
      <c r="X180" s="147"/>
      <c r="Y180" s="361"/>
      <c r="AA180" s="362"/>
      <c r="AB180" s="365"/>
      <c r="AF180" s="470"/>
      <c r="BG180" s="470"/>
    </row>
    <row r="181" spans="3:59" s="466" customFormat="1" ht="69" customHeight="1" x14ac:dyDescent="0.25">
      <c r="C181" s="464"/>
      <c r="E181" s="508"/>
      <c r="H181" s="258"/>
      <c r="I181" s="385"/>
      <c r="N181" s="464"/>
      <c r="O181" s="464"/>
      <c r="P181" s="464"/>
      <c r="T181" s="146"/>
      <c r="X181" s="147"/>
      <c r="Y181" s="361"/>
      <c r="AA181" s="362"/>
      <c r="AB181" s="365"/>
      <c r="AF181" s="470"/>
      <c r="BG181" s="470"/>
    </row>
    <row r="182" spans="3:59" s="466" customFormat="1" ht="69" customHeight="1" x14ac:dyDescent="0.25">
      <c r="C182" s="464"/>
      <c r="E182" s="508"/>
      <c r="H182" s="258"/>
      <c r="I182" s="376"/>
      <c r="N182" s="464"/>
      <c r="O182" s="464"/>
      <c r="P182" s="464"/>
      <c r="T182" s="146"/>
      <c r="X182" s="147"/>
      <c r="Y182" s="361"/>
      <c r="AA182" s="362"/>
      <c r="AB182" s="365"/>
      <c r="AF182" s="470"/>
      <c r="BG182" s="470"/>
    </row>
    <row r="183" spans="3:59" s="466" customFormat="1" ht="69" customHeight="1" x14ac:dyDescent="0.25">
      <c r="C183" s="464"/>
      <c r="E183" s="508"/>
      <c r="H183" s="258"/>
      <c r="I183" s="385"/>
      <c r="N183" s="464"/>
      <c r="O183" s="464"/>
      <c r="P183" s="464"/>
      <c r="T183" s="146"/>
      <c r="X183" s="147"/>
      <c r="Y183" s="361"/>
      <c r="AA183" s="362"/>
      <c r="AB183" s="365"/>
      <c r="AF183" s="470"/>
      <c r="BG183" s="470"/>
    </row>
    <row r="184" spans="3:59" s="466" customFormat="1" ht="69" customHeight="1" x14ac:dyDescent="0.25">
      <c r="C184" s="464"/>
      <c r="E184" s="508"/>
      <c r="H184" s="258"/>
      <c r="I184" s="385"/>
      <c r="N184" s="464"/>
      <c r="O184" s="464"/>
      <c r="P184" s="464"/>
      <c r="T184" s="146"/>
      <c r="X184" s="147"/>
      <c r="Y184" s="361"/>
      <c r="AA184" s="362"/>
      <c r="AB184" s="365"/>
      <c r="AF184" s="470"/>
      <c r="BG184" s="470"/>
    </row>
    <row r="185" spans="3:59" s="466" customFormat="1" ht="69" customHeight="1" x14ac:dyDescent="0.25">
      <c r="C185" s="464"/>
      <c r="E185" s="508"/>
      <c r="H185" s="258"/>
      <c r="I185" s="385"/>
      <c r="N185" s="464"/>
      <c r="O185" s="464"/>
      <c r="P185" s="464"/>
      <c r="T185" s="146"/>
      <c r="X185" s="147"/>
      <c r="Y185" s="361"/>
      <c r="AA185" s="362"/>
      <c r="AB185" s="365"/>
      <c r="AF185" s="470"/>
      <c r="BG185" s="470"/>
    </row>
    <row r="186" spans="3:59" s="466" customFormat="1" ht="69" customHeight="1" x14ac:dyDescent="0.25">
      <c r="C186" s="464"/>
      <c r="E186" s="508"/>
      <c r="H186" s="258"/>
      <c r="I186" s="376"/>
      <c r="N186" s="464"/>
      <c r="O186" s="464"/>
      <c r="P186" s="464"/>
      <c r="T186" s="146"/>
      <c r="X186" s="147"/>
      <c r="Y186" s="379"/>
      <c r="AA186" s="362"/>
      <c r="AB186" s="365"/>
      <c r="AF186" s="470"/>
      <c r="BG186" s="470"/>
    </row>
    <row r="187" spans="3:59" s="466" customFormat="1" ht="69" customHeight="1" x14ac:dyDescent="0.25">
      <c r="C187" s="464"/>
      <c r="E187" s="508"/>
      <c r="H187" s="258"/>
      <c r="I187" s="385"/>
      <c r="N187" s="464"/>
      <c r="O187" s="464"/>
      <c r="P187" s="464"/>
      <c r="T187" s="146"/>
      <c r="X187" s="147"/>
      <c r="Y187" s="406"/>
      <c r="AA187" s="362"/>
      <c r="AB187" s="365"/>
      <c r="AF187" s="470"/>
      <c r="BG187" s="470"/>
    </row>
    <row r="188" spans="3:59" s="466" customFormat="1" ht="69" customHeight="1" x14ac:dyDescent="0.25">
      <c r="C188" s="464"/>
      <c r="E188" s="508"/>
      <c r="H188" s="258"/>
      <c r="I188" s="385"/>
      <c r="N188" s="464"/>
      <c r="O188" s="464"/>
      <c r="P188" s="464"/>
      <c r="T188" s="146"/>
      <c r="X188" s="147"/>
      <c r="Y188" s="379"/>
      <c r="AA188" s="362"/>
      <c r="AB188" s="365"/>
      <c r="AF188" s="470"/>
      <c r="BG188" s="470"/>
    </row>
    <row r="189" spans="3:59" s="466" customFormat="1" ht="69" customHeight="1" x14ac:dyDescent="0.25">
      <c r="C189" s="464"/>
      <c r="E189" s="508"/>
      <c r="H189" s="258"/>
      <c r="I189" s="385"/>
      <c r="N189" s="464"/>
      <c r="O189" s="464"/>
      <c r="P189" s="464"/>
      <c r="T189" s="146"/>
      <c r="X189" s="147"/>
      <c r="Y189" s="361"/>
      <c r="AA189" s="362"/>
      <c r="AB189" s="365"/>
      <c r="AF189" s="470"/>
      <c r="BG189" s="470"/>
    </row>
    <row r="190" spans="3:59" s="466" customFormat="1" ht="69" customHeight="1" x14ac:dyDescent="0.25">
      <c r="C190" s="464"/>
      <c r="E190" s="508"/>
      <c r="H190" s="258"/>
      <c r="I190" s="385"/>
      <c r="N190" s="464"/>
      <c r="O190" s="464"/>
      <c r="P190" s="464"/>
      <c r="T190" s="146"/>
      <c r="X190" s="147"/>
      <c r="Y190" s="361"/>
      <c r="AA190" s="362"/>
      <c r="AB190" s="365"/>
      <c r="AF190" s="470"/>
      <c r="BG190" s="470"/>
    </row>
    <row r="191" spans="3:59" s="466" customFormat="1" ht="69" customHeight="1" x14ac:dyDescent="0.25">
      <c r="C191" s="464"/>
      <c r="E191" s="508"/>
      <c r="H191" s="507"/>
      <c r="I191" s="385"/>
      <c r="N191" s="464"/>
      <c r="O191" s="464"/>
      <c r="P191" s="464"/>
      <c r="T191" s="146"/>
      <c r="X191" s="147"/>
      <c r="Y191" s="361"/>
      <c r="AA191" s="362"/>
      <c r="AB191" s="365"/>
      <c r="AF191" s="470"/>
      <c r="BG191" s="470"/>
    </row>
  </sheetData>
  <autoFilter ref="A3:CX191" xr:uid="{00000000-0009-0000-0000-000007000000}"/>
  <mergeCells count="72">
    <mergeCell ref="X1:AF1"/>
    <mergeCell ref="AY1:BF1"/>
    <mergeCell ref="G8:G10"/>
    <mergeCell ref="G11:G15"/>
    <mergeCell ref="E8:E18"/>
    <mergeCell ref="Q2:Q3"/>
    <mergeCell ref="K2:M2"/>
    <mergeCell ref="N2:N3"/>
    <mergeCell ref="O2:O3"/>
    <mergeCell ref="P2:P3"/>
    <mergeCell ref="AC2:AC3"/>
    <mergeCell ref="R2:R3"/>
    <mergeCell ref="S2:S3"/>
    <mergeCell ref="T2:T3"/>
    <mergeCell ref="U2:U3"/>
    <mergeCell ref="V2:V3"/>
    <mergeCell ref="W2:W3"/>
    <mergeCell ref="BG1:BK1"/>
    <mergeCell ref="A2:A3"/>
    <mergeCell ref="B2:B3"/>
    <mergeCell ref="C2:C3"/>
    <mergeCell ref="D2:D3"/>
    <mergeCell ref="E2:E3"/>
    <mergeCell ref="F2:F3"/>
    <mergeCell ref="G2:G3"/>
    <mergeCell ref="H2:H3"/>
    <mergeCell ref="I2:I3"/>
    <mergeCell ref="A1:I1"/>
    <mergeCell ref="J1:W1"/>
    <mergeCell ref="AG1:AN1"/>
    <mergeCell ref="AP1:AW1"/>
    <mergeCell ref="J2:J3"/>
    <mergeCell ref="AH2:AH3"/>
    <mergeCell ref="AI2:AI3"/>
    <mergeCell ref="AJ2:AJ3"/>
    <mergeCell ref="X2:X3"/>
    <mergeCell ref="Y2:Y3"/>
    <mergeCell ref="Z2:Z3"/>
    <mergeCell ref="AA2:AA3"/>
    <mergeCell ref="AB2:AB3"/>
    <mergeCell ref="E5:E7"/>
    <mergeCell ref="BE2:BE3"/>
    <mergeCell ref="AY2:AY3"/>
    <mergeCell ref="AZ2:AZ3"/>
    <mergeCell ref="BA2:BA3"/>
    <mergeCell ref="BB2:BB3"/>
    <mergeCell ref="BC2:BC3"/>
    <mergeCell ref="BD2:BD3"/>
    <mergeCell ref="AR2:AR3"/>
    <mergeCell ref="AS2:AS3"/>
    <mergeCell ref="AT2:AT3"/>
    <mergeCell ref="AU2:AU3"/>
    <mergeCell ref="AV2:AV3"/>
    <mergeCell ref="AQ2:AQ3"/>
    <mergeCell ref="AD2:AD3"/>
    <mergeCell ref="AE2:AE3"/>
    <mergeCell ref="BK2:BK4"/>
    <mergeCell ref="G116:G118"/>
    <mergeCell ref="G119:G123"/>
    <mergeCell ref="G148:G150"/>
    <mergeCell ref="BF2:BF3"/>
    <mergeCell ref="BG2:BG3"/>
    <mergeCell ref="BH2:BH3"/>
    <mergeCell ref="BI2:BI3"/>
    <mergeCell ref="BJ2:BJ3"/>
    <mergeCell ref="AW2:AW3"/>
    <mergeCell ref="AK2:AK3"/>
    <mergeCell ref="AL2:AL3"/>
    <mergeCell ref="AM2:AM3"/>
    <mergeCell ref="AN2:AN3"/>
    <mergeCell ref="AP2:AP3"/>
    <mergeCell ref="AG2:AG3"/>
  </mergeCells>
  <conditionalFormatting sqref="AC29:AC191">
    <cfRule type="containsText" dxfId="245" priority="85" stopIfTrue="1" operator="containsText" text="EN TERMINO">
      <formula>NOT(ISERROR(SEARCH("EN TERMINO",AC29)))</formula>
    </cfRule>
    <cfRule type="containsText" priority="86" operator="containsText" text="AMARILLO">
      <formula>NOT(ISERROR(SEARCH("AMARILLO",AC29)))</formula>
    </cfRule>
    <cfRule type="containsText" dxfId="244" priority="87" stopIfTrue="1" operator="containsText" text="ALERTA">
      <formula>NOT(ISERROR(SEARCH("ALERTA",AC29)))</formula>
    </cfRule>
    <cfRule type="containsText" dxfId="243" priority="88" stopIfTrue="1" operator="containsText" text="OK">
      <formula>NOT(ISERROR(SEARCH("OK",AC29)))</formula>
    </cfRule>
  </conditionalFormatting>
  <conditionalFormatting sqref="AF60:AF191 AF56:AF58 BG29:BG191 AF59:BF59">
    <cfRule type="containsText" dxfId="242" priority="82" operator="containsText" text="Cumplida">
      <formula>NOT(ISERROR(SEARCH("Cumplida",AF29)))</formula>
    </cfRule>
    <cfRule type="containsText" dxfId="241" priority="83" operator="containsText" text="Pendiente">
      <formula>NOT(ISERROR(SEARCH("Pendiente",AF29)))</formula>
    </cfRule>
    <cfRule type="containsText" dxfId="240" priority="84" operator="containsText" text="Cumplida">
      <formula>NOT(ISERROR(SEARCH("Cumplida",AF29)))</formula>
    </cfRule>
  </conditionalFormatting>
  <conditionalFormatting sqref="AF60:AF191 AF30:AF47 AF49:AF58 BG29:BG191 AF59:BF59">
    <cfRule type="containsText" dxfId="239" priority="81" stopIfTrue="1" operator="containsText" text="CUMPLIDA">
      <formula>NOT(ISERROR(SEARCH("CUMPLIDA",AF29)))</formula>
    </cfRule>
  </conditionalFormatting>
  <conditionalFormatting sqref="AF60:AF191 AF30:AF47 AF49:AF58 BG29:BG191 AF59:BF59">
    <cfRule type="containsText" dxfId="238" priority="80" stopIfTrue="1" operator="containsText" text="INCUMPLIDA">
      <formula>NOT(ISERROR(SEARCH("INCUMPLIDA",AF29)))</formula>
    </cfRule>
  </conditionalFormatting>
  <conditionalFormatting sqref="AF48 AF29:AF30 AF33:AF36 AF42 AF50">
    <cfRule type="containsText" dxfId="237" priority="79" operator="containsText" text="PENDIENTE">
      <formula>NOT(ISERROR(SEARCH("PENDIENTE",AF29)))</formula>
    </cfRule>
  </conditionalFormatting>
  <conditionalFormatting sqref="AC21:AC28">
    <cfRule type="containsText" dxfId="236" priority="75" stopIfTrue="1" operator="containsText" text="EN TERMINO">
      <formula>NOT(ISERROR(SEARCH("EN TERMINO",AC21)))</formula>
    </cfRule>
    <cfRule type="containsText" priority="76" operator="containsText" text="AMARILLO">
      <formula>NOT(ISERROR(SEARCH("AMARILLO",AC21)))</formula>
    </cfRule>
    <cfRule type="containsText" dxfId="235" priority="77" stopIfTrue="1" operator="containsText" text="ALERTA">
      <formula>NOT(ISERROR(SEARCH("ALERTA",AC21)))</formula>
    </cfRule>
    <cfRule type="containsText" dxfId="234" priority="78" stopIfTrue="1" operator="containsText" text="OK">
      <formula>NOT(ISERROR(SEARCH("OK",AC21)))</formula>
    </cfRule>
  </conditionalFormatting>
  <conditionalFormatting sqref="BG21:BG28">
    <cfRule type="containsText" dxfId="233" priority="72" operator="containsText" text="Cumplida">
      <formula>NOT(ISERROR(SEARCH("Cumplida",BG21)))</formula>
    </cfRule>
    <cfRule type="containsText" dxfId="232" priority="73" operator="containsText" text="Pendiente">
      <formula>NOT(ISERROR(SEARCH("Pendiente",BG21)))</formula>
    </cfRule>
    <cfRule type="containsText" dxfId="231" priority="74" operator="containsText" text="Cumplida">
      <formula>NOT(ISERROR(SEARCH("Cumplida",BG21)))</formula>
    </cfRule>
  </conditionalFormatting>
  <conditionalFormatting sqref="AF21:AF28 BG21:BG28">
    <cfRule type="containsText" dxfId="230" priority="71" stopIfTrue="1" operator="containsText" text="CUMPLIDA">
      <formula>NOT(ISERROR(SEARCH("CUMPLIDA",AF21)))</formula>
    </cfRule>
  </conditionalFormatting>
  <conditionalFormatting sqref="AF21:AF28 BG21:BG28">
    <cfRule type="containsText" dxfId="229" priority="70" stopIfTrue="1" operator="containsText" text="INCUMPLIDA">
      <formula>NOT(ISERROR(SEARCH("INCUMPLIDA",AF21)))</formula>
    </cfRule>
  </conditionalFormatting>
  <conditionalFormatting sqref="AF25">
    <cfRule type="containsText" dxfId="228" priority="69" operator="containsText" text="PENDIENTE">
      <formula>NOT(ISERROR(SEARCH("PENDIENTE",AF25)))</formula>
    </cfRule>
  </conditionalFormatting>
  <conditionalFormatting sqref="AC5:AC7">
    <cfRule type="containsText" dxfId="227" priority="47" stopIfTrue="1" operator="containsText" text="EN TERMINO">
      <formula>NOT(ISERROR(SEARCH("EN TERMINO",AC5)))</formula>
    </cfRule>
    <cfRule type="containsText" priority="48" operator="containsText" text="AMARILLO">
      <formula>NOT(ISERROR(SEARCH("AMARILLO",AC5)))</formula>
    </cfRule>
    <cfRule type="containsText" dxfId="226" priority="49" stopIfTrue="1" operator="containsText" text="ALERTA">
      <formula>NOT(ISERROR(SEARCH("ALERTA",AC5)))</formula>
    </cfRule>
    <cfRule type="containsText" dxfId="225" priority="50" stopIfTrue="1" operator="containsText" text="OK">
      <formula>NOT(ISERROR(SEARCH("OK",AC5)))</formula>
    </cfRule>
  </conditionalFormatting>
  <conditionalFormatting sqref="BG5:BG7 AF5:AF7">
    <cfRule type="containsText" dxfId="224" priority="44" operator="containsText" text="Cumplida">
      <formula>NOT(ISERROR(SEARCH("Cumplida",AF5)))</formula>
    </cfRule>
    <cfRule type="containsText" dxfId="223" priority="45" operator="containsText" text="Pendiente">
      <formula>NOT(ISERROR(SEARCH("Pendiente",AF5)))</formula>
    </cfRule>
    <cfRule type="containsText" dxfId="222" priority="46" operator="containsText" text="Cumplida">
      <formula>NOT(ISERROR(SEARCH("Cumplida",AF5)))</formula>
    </cfRule>
  </conditionalFormatting>
  <conditionalFormatting sqref="BG5:BG7 AF5:AF7">
    <cfRule type="containsText" dxfId="221" priority="43" stopIfTrue="1" operator="containsText" text="CUMPLIDA">
      <formula>NOT(ISERROR(SEARCH("CUMPLIDA",AF5)))</formula>
    </cfRule>
  </conditionalFormatting>
  <conditionalFormatting sqref="BG5:BG7 AF5:AF7">
    <cfRule type="containsText" dxfId="220" priority="42" stopIfTrue="1" operator="containsText" text="INCUMPLIDA">
      <formula>NOT(ISERROR(SEARCH("INCUMPLIDA",AF5)))</formula>
    </cfRule>
  </conditionalFormatting>
  <conditionalFormatting sqref="AC8:AC9">
    <cfRule type="containsText" dxfId="219" priority="38" stopIfTrue="1" operator="containsText" text="EN TERMINO">
      <formula>NOT(ISERROR(SEARCH("EN TERMINO",AC8)))</formula>
    </cfRule>
    <cfRule type="containsText" priority="39" operator="containsText" text="AMARILLO">
      <formula>NOT(ISERROR(SEARCH("AMARILLO",AC8)))</formula>
    </cfRule>
    <cfRule type="containsText" dxfId="218" priority="40" stopIfTrue="1" operator="containsText" text="ALERTA">
      <formula>NOT(ISERROR(SEARCH("ALERTA",AC8)))</formula>
    </cfRule>
    <cfRule type="containsText" dxfId="217" priority="41" stopIfTrue="1" operator="containsText" text="OK">
      <formula>NOT(ISERROR(SEARCH("OK",AC8)))</formula>
    </cfRule>
  </conditionalFormatting>
  <conditionalFormatting sqref="BG8:BG9 AF8:AF9">
    <cfRule type="containsText" dxfId="216" priority="35" operator="containsText" text="Cumplida">
      <formula>NOT(ISERROR(SEARCH("Cumplida",AF8)))</formula>
    </cfRule>
    <cfRule type="containsText" dxfId="215" priority="36" operator="containsText" text="Pendiente">
      <formula>NOT(ISERROR(SEARCH("Pendiente",AF8)))</formula>
    </cfRule>
    <cfRule type="containsText" dxfId="214" priority="37" operator="containsText" text="Cumplida">
      <formula>NOT(ISERROR(SEARCH("Cumplida",AF8)))</formula>
    </cfRule>
  </conditionalFormatting>
  <conditionalFormatting sqref="BG8:BG9 AF8:AF9">
    <cfRule type="containsText" dxfId="213" priority="33" stopIfTrue="1" operator="containsText" text="CUMPLIDA">
      <formula>NOT(ISERROR(SEARCH("CUMPLIDA",AF8)))</formula>
    </cfRule>
    <cfRule type="containsText" dxfId="212" priority="34" stopIfTrue="1" operator="containsText" text="INCUMPLIDA">
      <formula>NOT(ISERROR(SEARCH("INCUMPLIDA",AF8)))</formula>
    </cfRule>
  </conditionalFormatting>
  <conditionalFormatting sqref="BG8:BG9 AF8:AF9">
    <cfRule type="containsText" dxfId="211" priority="32" operator="containsText" text="INCUMPLIDA">
      <formula>NOT(ISERROR(SEARCH("INCUMPLIDA",AF8)))</formula>
    </cfRule>
  </conditionalFormatting>
  <conditionalFormatting sqref="AC10:AC20">
    <cfRule type="containsText" dxfId="210" priority="28" stopIfTrue="1" operator="containsText" text="EN TERMINO">
      <formula>NOT(ISERROR(SEARCH("EN TERMINO",AC10)))</formula>
    </cfRule>
    <cfRule type="containsText" priority="29" operator="containsText" text="AMARILLO">
      <formula>NOT(ISERROR(SEARCH("AMARILLO",AC10)))</formula>
    </cfRule>
    <cfRule type="containsText" dxfId="209" priority="30" stopIfTrue="1" operator="containsText" text="ALERTA">
      <formula>NOT(ISERROR(SEARCH("ALERTA",AC10)))</formula>
    </cfRule>
    <cfRule type="containsText" dxfId="208" priority="31" stopIfTrue="1" operator="containsText" text="OK">
      <formula>NOT(ISERROR(SEARCH("OK",AC10)))</formula>
    </cfRule>
  </conditionalFormatting>
  <conditionalFormatting sqref="BG10:BG20 AF10:AF20">
    <cfRule type="containsText" dxfId="207" priority="25" operator="containsText" text="Cumplida">
      <formula>NOT(ISERROR(SEARCH("Cumplida",AF10)))</formula>
    </cfRule>
    <cfRule type="containsText" dxfId="206" priority="26" operator="containsText" text="Pendiente">
      <formula>NOT(ISERROR(SEARCH("Pendiente",AF10)))</formula>
    </cfRule>
    <cfRule type="containsText" dxfId="205" priority="27" operator="containsText" text="Cumplida">
      <formula>NOT(ISERROR(SEARCH("Cumplida",AF10)))</formula>
    </cfRule>
  </conditionalFormatting>
  <conditionalFormatting sqref="BG10:BG20 AF10:AF20">
    <cfRule type="containsText" dxfId="204" priority="24" stopIfTrue="1" operator="containsText" text="CUMPLIDA">
      <formula>NOT(ISERROR(SEARCH("CUMPLIDA",AF10)))</formula>
    </cfRule>
  </conditionalFormatting>
  <conditionalFormatting sqref="BG10:BG20 AF10:AF20">
    <cfRule type="containsText" dxfId="203" priority="23" stopIfTrue="1" operator="containsText" text="INCUMPLIDA">
      <formula>NOT(ISERROR(SEARCH("INCUMPLIDA",AF10)))</formula>
    </cfRule>
  </conditionalFormatting>
  <conditionalFormatting sqref="AC5:AC18">
    <cfRule type="containsText" dxfId="202" priority="19" stopIfTrue="1" operator="containsText" text="EN TERMINO">
      <formula>NOT(ISERROR(SEARCH("EN TERMINO",AC5)))</formula>
    </cfRule>
    <cfRule type="containsText" priority="20" operator="containsText" text="AMARILLO">
      <formula>NOT(ISERROR(SEARCH("AMARILLO",AC5)))</formula>
    </cfRule>
    <cfRule type="containsText" dxfId="201" priority="21" stopIfTrue="1" operator="containsText" text="ALERTA">
      <formula>NOT(ISERROR(SEARCH("ALERTA",AC5)))</formula>
    </cfRule>
    <cfRule type="containsText" dxfId="200" priority="22" stopIfTrue="1" operator="containsText" text="OK">
      <formula>NOT(ISERROR(SEARCH("OK",AC5)))</formula>
    </cfRule>
  </conditionalFormatting>
  <conditionalFormatting sqref="BG5:BG18 AF5:AF18">
    <cfRule type="containsText" dxfId="199" priority="16" operator="containsText" text="Cumplida">
      <formula>NOT(ISERROR(SEARCH("Cumplida",AF5)))</formula>
    </cfRule>
    <cfRule type="containsText" dxfId="198" priority="17" operator="containsText" text="Pendiente">
      <formula>NOT(ISERROR(SEARCH("Pendiente",AF5)))</formula>
    </cfRule>
    <cfRule type="containsText" dxfId="197" priority="18" operator="containsText" text="Cumplida">
      <formula>NOT(ISERROR(SEARCH("Cumplida",AF5)))</formula>
    </cfRule>
  </conditionalFormatting>
  <conditionalFormatting sqref="BG5:BG18 AF5:AF18">
    <cfRule type="containsText" dxfId="196" priority="15" stopIfTrue="1" operator="containsText" text="CUMPLIDA">
      <formula>NOT(ISERROR(SEARCH("CUMPLIDA",AF5)))</formula>
    </cfRule>
  </conditionalFormatting>
  <conditionalFormatting sqref="BG5:BG18 AF5:AF18">
    <cfRule type="containsText" dxfId="195" priority="14" stopIfTrue="1" operator="containsText" text="INCUMPLIDA">
      <formula>NOT(ISERROR(SEARCH("INCUMPLIDA",AF5)))</formula>
    </cfRule>
  </conditionalFormatting>
  <conditionalFormatting sqref="AF5:AF18">
    <cfRule type="containsText" dxfId="194" priority="13" operator="containsText" text="PENDIENTE">
      <formula>NOT(ISERROR(SEARCH("PENDIENTE",AF5)))</formula>
    </cfRule>
  </conditionalFormatting>
  <conditionalFormatting sqref="AF5:AF18">
    <cfRule type="containsText" dxfId="193" priority="12" stopIfTrue="1" operator="containsText" text="PENDIENTE">
      <formula>NOT(ISERROR(SEARCH("PENDIENTE",AF5)))</formula>
    </cfRule>
  </conditionalFormatting>
  <conditionalFormatting sqref="BI5:BI18">
    <cfRule type="containsText" dxfId="192" priority="4" operator="containsText" text="cerrada">
      <formula>NOT(ISERROR(SEARCH("cerrada",BI5)))</formula>
    </cfRule>
    <cfRule type="containsText" dxfId="191" priority="5" operator="containsText" text="cerrado">
      <formula>NOT(ISERROR(SEARCH("cerrado",BI5)))</formula>
    </cfRule>
    <cfRule type="containsText" dxfId="190" priority="6" operator="containsText" text="Abierto">
      <formula>NOT(ISERROR(SEARCH("Abierto",BI5)))</formula>
    </cfRule>
  </conditionalFormatting>
  <conditionalFormatting sqref="BI5:BI18">
    <cfRule type="containsText" dxfId="189" priority="1" operator="containsText" text="cerrada">
      <formula>NOT(ISERROR(SEARCH("cerrada",BI5)))</formula>
    </cfRule>
    <cfRule type="containsText" dxfId="188" priority="2" operator="containsText" text="cerrado">
      <formula>NOT(ISERROR(SEARCH("cerrado",BI5)))</formula>
    </cfRule>
    <cfRule type="containsText" dxfId="187" priority="3" operator="containsText" text="Abierto">
      <formula>NOT(ISERROR(SEARCH("Abierto",BI5)))</formula>
    </cfRule>
  </conditionalFormatting>
  <dataValidations count="12">
    <dataValidation type="list" allowBlank="1" showInputMessage="1" showErrorMessage="1" sqref="N5:N191" xr:uid="{00000000-0002-0000-0700-000000000000}">
      <formula1>"Correctiva, Preventiva, Acción de mejora"</formula1>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21:L25" xr:uid="{00000000-0002-0000-0700-000001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9:V42 V21:V25" xr:uid="{00000000-0002-0000-0700-000002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9:W42 W21:W25" xr:uid="{00000000-0002-0000-0700-000003000000}">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21:M25" xr:uid="{00000000-0002-0000-0700-000004000000}">
      <formula1>-2147483647</formula1>
      <formula2>2147483647</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S21:S24 K21:K24" xr:uid="{00000000-0002-0000-0700-000005000000}">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21:J25" xr:uid="{00000000-0002-0000-0700-000006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xr:uid="{00000000-0002-0000-0700-000007000000}">
      <formula1>0</formula1>
      <formula2>9</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25" xr:uid="{00000000-0002-0000-0700-000008000000}">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21:I25" xr:uid="{00000000-0002-0000-0700-00000900000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9:AD36 AD25" xr:uid="{00000000-0002-0000-0700-00000A000000}">
      <formula1>-2147483647</formula1>
      <formula2>2147483647</formula2>
    </dataValidation>
    <dataValidation type="list" allowBlank="1" showInputMessage="1" showErrorMessage="1" sqref="H49:H53 H147:H154 P95:P96 H108:H126 P100:P112 P88 P53:P72 P127:P146 P155:P191 P75:P84 H68:H75 H80:H99 P21:P51 H5:H20" xr:uid="{00000000-0002-0000-0700-00000B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K191"/>
  <sheetViews>
    <sheetView zoomScale="64" zoomScaleNormal="64" workbookViewId="0">
      <pane xSplit="11" ySplit="4" topLeftCell="L5" activePane="bottomRight" state="frozen"/>
      <selection pane="topRight" activeCell="L1" sqref="L1"/>
      <selection pane="bottomLeft" activeCell="A5" sqref="A5"/>
      <selection pane="bottomRight" activeCell="H5" sqref="H5"/>
    </sheetView>
  </sheetViews>
  <sheetFormatPr baseColWidth="10" defaultRowHeight="69" customHeight="1" outlineLevelCol="1" x14ac:dyDescent="0.25"/>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59" width="11.42578125" style="1" hidden="1" customWidth="1" outlineLevel="1"/>
    <col min="60" max="60" width="11.42578125" style="1" collapsed="1"/>
    <col min="61" max="16384" width="11.42578125" style="1"/>
  </cols>
  <sheetData>
    <row r="1" spans="1:63" ht="15" customHeight="1" x14ac:dyDescent="0.25">
      <c r="A1" s="587" t="s">
        <v>0</v>
      </c>
      <c r="B1" s="587"/>
      <c r="C1" s="587"/>
      <c r="D1" s="587"/>
      <c r="E1" s="587"/>
      <c r="F1" s="587"/>
      <c r="G1" s="587"/>
      <c r="H1" s="587"/>
      <c r="I1" s="587"/>
      <c r="J1" s="584" t="s">
        <v>1</v>
      </c>
      <c r="K1" s="584"/>
      <c r="L1" s="584"/>
      <c r="M1" s="584"/>
      <c r="N1" s="584"/>
      <c r="O1" s="584"/>
      <c r="P1" s="584"/>
      <c r="Q1" s="584"/>
      <c r="R1" s="584"/>
      <c r="S1" s="584"/>
      <c r="T1" s="584"/>
      <c r="U1" s="584"/>
      <c r="V1" s="584"/>
      <c r="W1" s="584"/>
      <c r="X1" s="585" t="s">
        <v>876</v>
      </c>
      <c r="Y1" s="585"/>
      <c r="Z1" s="585"/>
      <c r="AA1" s="585"/>
      <c r="AB1" s="585"/>
      <c r="AC1" s="585"/>
      <c r="AD1" s="585"/>
      <c r="AE1" s="585"/>
      <c r="AF1" s="585"/>
      <c r="AG1" s="590" t="s">
        <v>716</v>
      </c>
      <c r="AH1" s="590"/>
      <c r="AI1" s="590"/>
      <c r="AJ1" s="590"/>
      <c r="AK1" s="590"/>
      <c r="AL1" s="590"/>
      <c r="AM1" s="590"/>
      <c r="AN1" s="590"/>
      <c r="AO1" s="456"/>
      <c r="AP1" s="594" t="s">
        <v>717</v>
      </c>
      <c r="AQ1" s="594"/>
      <c r="AR1" s="594"/>
      <c r="AS1" s="594"/>
      <c r="AT1" s="594"/>
      <c r="AU1" s="594"/>
      <c r="AV1" s="594"/>
      <c r="AW1" s="594"/>
      <c r="AX1" s="461"/>
      <c r="AY1" s="608" t="s">
        <v>718</v>
      </c>
      <c r="AZ1" s="608"/>
      <c r="BA1" s="608"/>
      <c r="BB1" s="608"/>
      <c r="BC1" s="608"/>
      <c r="BD1" s="608"/>
      <c r="BE1" s="608"/>
      <c r="BF1" s="608"/>
      <c r="BG1" s="557"/>
      <c r="BH1" s="641" t="s">
        <v>2</v>
      </c>
      <c r="BI1" s="641"/>
      <c r="BJ1" s="641"/>
      <c r="BK1" s="641"/>
    </row>
    <row r="2" spans="1:63" ht="15" customHeight="1" x14ac:dyDescent="0.25">
      <c r="A2" s="586" t="s">
        <v>3</v>
      </c>
      <c r="B2" s="586" t="s">
        <v>4</v>
      </c>
      <c r="C2" s="586" t="s">
        <v>5</v>
      </c>
      <c r="D2" s="586" t="s">
        <v>6</v>
      </c>
      <c r="E2" s="586" t="s">
        <v>7</v>
      </c>
      <c r="F2" s="586" t="s">
        <v>8</v>
      </c>
      <c r="G2" s="586" t="s">
        <v>9</v>
      </c>
      <c r="H2" s="586" t="s">
        <v>10</v>
      </c>
      <c r="I2" s="586" t="s">
        <v>11</v>
      </c>
      <c r="J2" s="589" t="s">
        <v>12</v>
      </c>
      <c r="K2" s="584" t="s">
        <v>13</v>
      </c>
      <c r="L2" s="584"/>
      <c r="M2" s="584"/>
      <c r="N2" s="589" t="s">
        <v>14</v>
      </c>
      <c r="O2" s="589" t="s">
        <v>15</v>
      </c>
      <c r="P2" s="589" t="s">
        <v>16</v>
      </c>
      <c r="Q2" s="589" t="s">
        <v>17</v>
      </c>
      <c r="R2" s="589" t="s">
        <v>18</v>
      </c>
      <c r="S2" s="589" t="s">
        <v>19</v>
      </c>
      <c r="T2" s="589" t="s">
        <v>20</v>
      </c>
      <c r="U2" s="589" t="s">
        <v>21</v>
      </c>
      <c r="V2" s="589" t="s">
        <v>22</v>
      </c>
      <c r="W2" s="589" t="s">
        <v>23</v>
      </c>
      <c r="X2" s="588" t="s">
        <v>77</v>
      </c>
      <c r="Y2" s="588" t="s">
        <v>24</v>
      </c>
      <c r="Z2" s="588" t="s">
        <v>25</v>
      </c>
      <c r="AA2" s="588" t="s">
        <v>26</v>
      </c>
      <c r="AB2" s="588" t="s">
        <v>73</v>
      </c>
      <c r="AC2" s="588" t="s">
        <v>27</v>
      </c>
      <c r="AD2" s="588" t="s">
        <v>28</v>
      </c>
      <c r="AE2" s="588" t="s">
        <v>29</v>
      </c>
      <c r="AF2" s="457"/>
      <c r="AG2" s="591" t="s">
        <v>30</v>
      </c>
      <c r="AH2" s="591" t="s">
        <v>31</v>
      </c>
      <c r="AI2" s="591" t="s">
        <v>32</v>
      </c>
      <c r="AJ2" s="591" t="s">
        <v>33</v>
      </c>
      <c r="AK2" s="591" t="s">
        <v>74</v>
      </c>
      <c r="AL2" s="591" t="s">
        <v>34</v>
      </c>
      <c r="AM2" s="591" t="s">
        <v>35</v>
      </c>
      <c r="AN2" s="591" t="s">
        <v>36</v>
      </c>
      <c r="AO2" s="458"/>
      <c r="AP2" s="595" t="s">
        <v>37</v>
      </c>
      <c r="AQ2" s="595" t="s">
        <v>38</v>
      </c>
      <c r="AR2" s="595" t="s">
        <v>39</v>
      </c>
      <c r="AS2" s="595" t="s">
        <v>40</v>
      </c>
      <c r="AT2" s="595" t="s">
        <v>75</v>
      </c>
      <c r="AU2" s="595" t="s">
        <v>41</v>
      </c>
      <c r="AV2" s="595" t="s">
        <v>42</v>
      </c>
      <c r="AW2" s="595" t="s">
        <v>43</v>
      </c>
      <c r="AX2" s="462"/>
      <c r="AY2" s="586" t="s">
        <v>37</v>
      </c>
      <c r="AZ2" s="586" t="s">
        <v>38</v>
      </c>
      <c r="BA2" s="586" t="s">
        <v>39</v>
      </c>
      <c r="BB2" s="586" t="s">
        <v>40</v>
      </c>
      <c r="BC2" s="586" t="s">
        <v>76</v>
      </c>
      <c r="BD2" s="586" t="s">
        <v>41</v>
      </c>
      <c r="BE2" s="586" t="s">
        <v>42</v>
      </c>
      <c r="BF2" s="586" t="s">
        <v>43</v>
      </c>
      <c r="BG2" s="593" t="s">
        <v>44</v>
      </c>
      <c r="BH2" s="593" t="s">
        <v>877</v>
      </c>
      <c r="BI2" s="593" t="s">
        <v>46</v>
      </c>
      <c r="BJ2" s="593" t="s">
        <v>47</v>
      </c>
      <c r="BK2" s="592" t="s">
        <v>48</v>
      </c>
    </row>
    <row r="3" spans="1:63" ht="66" customHeight="1" x14ac:dyDescent="0.25">
      <c r="A3" s="586"/>
      <c r="B3" s="586"/>
      <c r="C3" s="586"/>
      <c r="D3" s="586"/>
      <c r="E3" s="586"/>
      <c r="F3" s="586"/>
      <c r="G3" s="586"/>
      <c r="H3" s="586"/>
      <c r="I3" s="586"/>
      <c r="J3" s="589"/>
      <c r="K3" s="454" t="s">
        <v>49</v>
      </c>
      <c r="L3" s="454" t="s">
        <v>70</v>
      </c>
      <c r="M3" s="454" t="s">
        <v>71</v>
      </c>
      <c r="N3" s="589"/>
      <c r="O3" s="589"/>
      <c r="P3" s="589"/>
      <c r="Q3" s="589"/>
      <c r="R3" s="589"/>
      <c r="S3" s="589"/>
      <c r="T3" s="589"/>
      <c r="U3" s="589"/>
      <c r="V3" s="589"/>
      <c r="W3" s="589"/>
      <c r="X3" s="588"/>
      <c r="Y3" s="588"/>
      <c r="Z3" s="588"/>
      <c r="AA3" s="588"/>
      <c r="AB3" s="588"/>
      <c r="AC3" s="588"/>
      <c r="AD3" s="588"/>
      <c r="AE3" s="588"/>
      <c r="AF3" s="457" t="s">
        <v>44</v>
      </c>
      <c r="AG3" s="591"/>
      <c r="AH3" s="591"/>
      <c r="AI3" s="591"/>
      <c r="AJ3" s="591"/>
      <c r="AK3" s="591"/>
      <c r="AL3" s="591"/>
      <c r="AM3" s="591"/>
      <c r="AN3" s="591"/>
      <c r="AO3" s="458" t="s">
        <v>44</v>
      </c>
      <c r="AP3" s="595"/>
      <c r="AQ3" s="595"/>
      <c r="AR3" s="595"/>
      <c r="AS3" s="595"/>
      <c r="AT3" s="595"/>
      <c r="AU3" s="595"/>
      <c r="AV3" s="595"/>
      <c r="AW3" s="595"/>
      <c r="AX3" s="462" t="s">
        <v>44</v>
      </c>
      <c r="AY3" s="586"/>
      <c r="AZ3" s="586"/>
      <c r="BA3" s="586"/>
      <c r="BB3" s="586"/>
      <c r="BC3" s="586"/>
      <c r="BD3" s="586"/>
      <c r="BE3" s="586"/>
      <c r="BF3" s="586"/>
      <c r="BG3" s="593"/>
      <c r="BH3" s="593"/>
      <c r="BI3" s="593"/>
      <c r="BJ3" s="593"/>
      <c r="BK3" s="592"/>
    </row>
    <row r="4" spans="1:63" ht="117" customHeight="1" x14ac:dyDescent="0.25">
      <c r="A4" s="463" t="s">
        <v>50</v>
      </c>
      <c r="B4" s="463" t="s">
        <v>51</v>
      </c>
      <c r="C4" s="463" t="s">
        <v>52</v>
      </c>
      <c r="D4" s="463" t="s">
        <v>53</v>
      </c>
      <c r="E4" s="463" t="s">
        <v>54</v>
      </c>
      <c r="F4" s="463" t="s">
        <v>51</v>
      </c>
      <c r="G4" s="463" t="s">
        <v>55</v>
      </c>
      <c r="H4" s="463" t="s">
        <v>52</v>
      </c>
      <c r="I4" s="463" t="s">
        <v>56</v>
      </c>
      <c r="J4" s="2" t="s">
        <v>57</v>
      </c>
      <c r="K4" s="2" t="s">
        <v>58</v>
      </c>
      <c r="L4" s="2"/>
      <c r="M4" s="2" t="s">
        <v>59</v>
      </c>
      <c r="N4" s="2" t="s">
        <v>52</v>
      </c>
      <c r="O4" s="2" t="s">
        <v>60</v>
      </c>
      <c r="P4" s="2" t="s">
        <v>52</v>
      </c>
      <c r="Q4" s="2" t="s">
        <v>60</v>
      </c>
      <c r="R4" s="2" t="s">
        <v>61</v>
      </c>
      <c r="S4" s="2" t="s">
        <v>62</v>
      </c>
      <c r="T4" s="2" t="s">
        <v>52</v>
      </c>
      <c r="U4" s="2" t="s">
        <v>63</v>
      </c>
      <c r="V4" s="2" t="s">
        <v>51</v>
      </c>
      <c r="W4" s="2" t="s">
        <v>51</v>
      </c>
      <c r="X4" s="3" t="s">
        <v>51</v>
      </c>
      <c r="Y4" s="3" t="s">
        <v>64</v>
      </c>
      <c r="Z4" s="3" t="s">
        <v>65</v>
      </c>
      <c r="AA4" s="3" t="s">
        <v>66</v>
      </c>
      <c r="AB4" s="3" t="s">
        <v>66</v>
      </c>
      <c r="AC4" s="3" t="s">
        <v>60</v>
      </c>
      <c r="AD4" s="3" t="s">
        <v>67</v>
      </c>
      <c r="AE4" s="3" t="s">
        <v>52</v>
      </c>
      <c r="AF4" s="3" t="s">
        <v>68</v>
      </c>
      <c r="AG4" s="4" t="s">
        <v>51</v>
      </c>
      <c r="AH4" s="4" t="s">
        <v>64</v>
      </c>
      <c r="AI4" s="4" t="s">
        <v>65</v>
      </c>
      <c r="AJ4" s="4" t="s">
        <v>66</v>
      </c>
      <c r="AK4" s="4" t="s">
        <v>66</v>
      </c>
      <c r="AL4" s="4" t="s">
        <v>60</v>
      </c>
      <c r="AM4" s="4" t="s">
        <v>67</v>
      </c>
      <c r="AN4" s="4" t="s">
        <v>52</v>
      </c>
      <c r="AO4" s="4"/>
      <c r="AP4" s="460" t="s">
        <v>51</v>
      </c>
      <c r="AQ4" s="460" t="s">
        <v>64</v>
      </c>
      <c r="AR4" s="460" t="s">
        <v>65</v>
      </c>
      <c r="AS4" s="460" t="s">
        <v>66</v>
      </c>
      <c r="AT4" s="460" t="s">
        <v>66</v>
      </c>
      <c r="AU4" s="460" t="s">
        <v>60</v>
      </c>
      <c r="AV4" s="460" t="s">
        <v>67</v>
      </c>
      <c r="AW4" s="460" t="s">
        <v>52</v>
      </c>
      <c r="AX4" s="460"/>
      <c r="AY4" s="463" t="s">
        <v>51</v>
      </c>
      <c r="AZ4" s="463" t="s">
        <v>64</v>
      </c>
      <c r="BA4" s="463" t="s">
        <v>65</v>
      </c>
      <c r="BB4" s="463" t="s">
        <v>66</v>
      </c>
      <c r="BC4" s="463" t="s">
        <v>66</v>
      </c>
      <c r="BD4" s="463" t="s">
        <v>60</v>
      </c>
      <c r="BE4" s="463" t="s">
        <v>67</v>
      </c>
      <c r="BF4" s="463" t="s">
        <v>52</v>
      </c>
      <c r="BG4" s="459" t="s">
        <v>68</v>
      </c>
      <c r="BH4" s="459"/>
      <c r="BI4" s="546" t="s">
        <v>68</v>
      </c>
      <c r="BJ4" s="459"/>
      <c r="BK4" s="592"/>
    </row>
    <row r="5" spans="1:63" ht="35.1" customHeight="1" x14ac:dyDescent="0.25">
      <c r="A5" s="309"/>
      <c r="B5" s="309"/>
      <c r="C5" s="310" t="s">
        <v>154</v>
      </c>
      <c r="D5" s="309"/>
      <c r="E5" s="605" t="s">
        <v>570</v>
      </c>
      <c r="F5" s="309"/>
      <c r="G5" s="309">
        <v>5</v>
      </c>
      <c r="H5" s="482" t="s">
        <v>739</v>
      </c>
      <c r="I5" s="317" t="s">
        <v>571</v>
      </c>
      <c r="J5" s="309"/>
      <c r="K5" s="318" t="s">
        <v>573</v>
      </c>
      <c r="L5" s="309"/>
      <c r="M5" s="309"/>
      <c r="N5" s="310" t="s">
        <v>69</v>
      </c>
      <c r="O5" s="310" t="str">
        <f>IF(H5="","",VLOOKUP(H5,'[2]Procedimientos Publicar'!$C$5:$E$85,3,FALSE))</f>
        <v>GERENCIA</v>
      </c>
      <c r="P5" s="310" t="s">
        <v>569</v>
      </c>
      <c r="Q5" s="309"/>
      <c r="R5" s="309"/>
      <c r="S5" s="309"/>
      <c r="T5" s="313">
        <v>1</v>
      </c>
      <c r="U5" s="309"/>
      <c r="V5" s="309"/>
      <c r="W5" s="309"/>
      <c r="X5" s="314">
        <v>43830</v>
      </c>
      <c r="Y5" s="309"/>
      <c r="Z5" s="309"/>
      <c r="AA5" s="324" t="str">
        <f t="shared" ref="AA5:AA15" si="0">(IF(Z5="","",IF(OR($M5=0,$M5="",$X5=""),"",Z5/$M5)))</f>
        <v/>
      </c>
      <c r="AB5" s="325" t="str">
        <f t="shared" ref="AB5:AB15" si="1">(IF(OR($T5="",AA5=""),"",IF(OR($T5=0,AA5=0),0,IF((AA5*100%)/$T5&gt;100%,100%,(AA5*100%)/$T5))))</f>
        <v/>
      </c>
      <c r="AC5" s="8" t="str">
        <f t="shared" ref="AC5:AC15" si="2">IF(Z5="","",IF(AB5&lt;100%, IF(AB5&lt;25%, "ALERTA","EN TERMINO"), IF(AB5=100%, "OK", "EN TERMINO")))</f>
        <v/>
      </c>
      <c r="AF5" s="13"/>
      <c r="BG5" s="13" t="str">
        <f t="shared" ref="BG5:BG15" si="3">IF(AB5=100%,"CUMPLIDA","INCUMPLIDA")</f>
        <v>INCUMPLIDA</v>
      </c>
      <c r="BI5" s="547" t="str">
        <f>IF(AF5="CUMPLIDA","CERRADO","ABIERTO")</f>
        <v>ABIERTO</v>
      </c>
    </row>
    <row r="6" spans="1:63" ht="35.1" customHeight="1" x14ac:dyDescent="0.25">
      <c r="A6" s="309"/>
      <c r="B6" s="309"/>
      <c r="C6" s="310" t="s">
        <v>154</v>
      </c>
      <c r="D6" s="309"/>
      <c r="E6" s="605"/>
      <c r="F6" s="309"/>
      <c r="G6" s="309">
        <v>6</v>
      </c>
      <c r="H6" s="482" t="s">
        <v>739</v>
      </c>
      <c r="I6" s="112" t="s">
        <v>572</v>
      </c>
      <c r="J6" s="309"/>
      <c r="K6" s="184" t="s">
        <v>574</v>
      </c>
      <c r="L6" s="309"/>
      <c r="M6" s="309"/>
      <c r="N6" s="310" t="s">
        <v>69</v>
      </c>
      <c r="O6" s="310" t="str">
        <f>IF(H6="","",VLOOKUP(H6,'[2]Procedimientos Publicar'!$C$5:$E$85,3,FALSE))</f>
        <v>GERENCIA</v>
      </c>
      <c r="P6" s="310" t="s">
        <v>569</v>
      </c>
      <c r="Q6" s="309"/>
      <c r="R6" s="309"/>
      <c r="S6" s="309"/>
      <c r="T6" s="313">
        <v>1</v>
      </c>
      <c r="U6" s="309"/>
      <c r="V6" s="309"/>
      <c r="W6" s="309"/>
      <c r="X6" s="314">
        <v>43830</v>
      </c>
      <c r="Y6" s="309"/>
      <c r="Z6" s="309"/>
      <c r="AA6" s="324" t="str">
        <f t="shared" si="0"/>
        <v/>
      </c>
      <c r="AB6" s="325" t="str">
        <f t="shared" si="1"/>
        <v/>
      </c>
      <c r="AC6" s="8" t="str">
        <f t="shared" si="2"/>
        <v/>
      </c>
      <c r="AF6" s="13"/>
      <c r="BG6" s="13" t="str">
        <f t="shared" si="3"/>
        <v>INCUMPLIDA</v>
      </c>
      <c r="BI6" s="547" t="str">
        <f t="shared" ref="BI6:BI15" si="4">IF(AF6="CUMPLIDA","CERRADO","ABIERTO")</f>
        <v>ABIERTO</v>
      </c>
    </row>
    <row r="7" spans="1:63" ht="35.1" customHeight="1" x14ac:dyDescent="0.25">
      <c r="A7" s="143"/>
      <c r="B7" s="143"/>
      <c r="C7" s="2" t="s">
        <v>154</v>
      </c>
      <c r="D7" s="143"/>
      <c r="E7" s="606" t="s">
        <v>586</v>
      </c>
      <c r="F7" s="143"/>
      <c r="G7" s="143">
        <v>1</v>
      </c>
      <c r="H7" s="483" t="s">
        <v>739</v>
      </c>
      <c r="I7" s="319" t="s">
        <v>575</v>
      </c>
      <c r="J7" s="143"/>
      <c r="K7" s="320" t="s">
        <v>584</v>
      </c>
      <c r="L7" s="143"/>
      <c r="M7" s="143"/>
      <c r="N7" s="2" t="s">
        <v>69</v>
      </c>
      <c r="O7" s="2" t="str">
        <f>IF(H7="","",VLOOKUP(H7,'[2]Procedimientos Publicar'!$C$5:$E$85,3,FALSE))</f>
        <v>GERENCIA</v>
      </c>
      <c r="P7" s="2" t="s">
        <v>569</v>
      </c>
      <c r="Q7" s="143"/>
      <c r="R7" s="143"/>
      <c r="S7" s="143"/>
      <c r="T7" s="144">
        <v>1</v>
      </c>
      <c r="U7" s="143"/>
      <c r="V7" s="143"/>
      <c r="W7" s="143"/>
      <c r="X7" s="145">
        <v>43830</v>
      </c>
      <c r="Y7" s="143"/>
      <c r="Z7" s="143"/>
      <c r="AA7" s="326" t="str">
        <f t="shared" si="0"/>
        <v/>
      </c>
      <c r="AB7" s="327" t="str">
        <f t="shared" si="1"/>
        <v/>
      </c>
      <c r="AC7" s="8" t="str">
        <f t="shared" si="2"/>
        <v/>
      </c>
      <c r="AF7" s="13"/>
      <c r="BG7" s="13" t="str">
        <f t="shared" si="3"/>
        <v>INCUMPLIDA</v>
      </c>
      <c r="BI7" s="547" t="str">
        <f t="shared" si="4"/>
        <v>ABIERTO</v>
      </c>
    </row>
    <row r="8" spans="1:63" ht="35.1" customHeight="1" x14ac:dyDescent="0.25">
      <c r="A8" s="143"/>
      <c r="B8" s="143"/>
      <c r="C8" s="2" t="s">
        <v>154</v>
      </c>
      <c r="D8" s="143"/>
      <c r="E8" s="606"/>
      <c r="F8" s="143"/>
      <c r="G8" s="143">
        <v>2</v>
      </c>
      <c r="H8" s="483" t="s">
        <v>739</v>
      </c>
      <c r="I8" s="319" t="s">
        <v>576</v>
      </c>
      <c r="J8" s="143"/>
      <c r="K8" s="320" t="s">
        <v>585</v>
      </c>
      <c r="L8" s="143"/>
      <c r="M8" s="143"/>
      <c r="N8" s="2" t="s">
        <v>69</v>
      </c>
      <c r="O8" s="2" t="str">
        <f>IF(H8="","",VLOOKUP(H8,'[2]Procedimientos Publicar'!$C$5:$E$85,3,FALSE))</f>
        <v>GERENCIA</v>
      </c>
      <c r="P8" s="2" t="s">
        <v>569</v>
      </c>
      <c r="Q8" s="143"/>
      <c r="R8" s="143"/>
      <c r="S8" s="143"/>
      <c r="T8" s="144">
        <v>1</v>
      </c>
      <c r="U8" s="143"/>
      <c r="V8" s="143"/>
      <c r="W8" s="143"/>
      <c r="X8" s="145">
        <v>43830</v>
      </c>
      <c r="Y8" s="143"/>
      <c r="Z8" s="143"/>
      <c r="AA8" s="326" t="str">
        <f t="shared" si="0"/>
        <v/>
      </c>
      <c r="AB8" s="327" t="str">
        <f t="shared" si="1"/>
        <v/>
      </c>
      <c r="AC8" s="8" t="str">
        <f t="shared" si="2"/>
        <v/>
      </c>
      <c r="AF8" s="13"/>
      <c r="BG8" s="13" t="str">
        <f t="shared" si="3"/>
        <v>INCUMPLIDA</v>
      </c>
      <c r="BI8" s="547" t="str">
        <f t="shared" si="4"/>
        <v>ABIERTO</v>
      </c>
    </row>
    <row r="9" spans="1:63" ht="35.1" customHeight="1" x14ac:dyDescent="0.25">
      <c r="A9" s="143"/>
      <c r="B9" s="143"/>
      <c r="C9" s="2" t="s">
        <v>154</v>
      </c>
      <c r="D9" s="143"/>
      <c r="E9" s="606"/>
      <c r="F9" s="143"/>
      <c r="G9" s="143">
        <v>3</v>
      </c>
      <c r="H9" s="483" t="s">
        <v>739</v>
      </c>
      <c r="I9" s="319" t="s">
        <v>577</v>
      </c>
      <c r="J9" s="143"/>
      <c r="K9" s="143"/>
      <c r="L9" s="143"/>
      <c r="M9" s="143"/>
      <c r="N9" s="2" t="s">
        <v>69</v>
      </c>
      <c r="O9" s="2" t="str">
        <f>IF(H9="","",VLOOKUP(H9,'[2]Procedimientos Publicar'!$C$5:$E$85,3,FALSE))</f>
        <v>GERENCIA</v>
      </c>
      <c r="P9" s="2" t="s">
        <v>569</v>
      </c>
      <c r="Q9" s="143"/>
      <c r="R9" s="143"/>
      <c r="S9" s="143"/>
      <c r="T9" s="144">
        <v>1</v>
      </c>
      <c r="U9" s="143"/>
      <c r="V9" s="143"/>
      <c r="W9" s="143"/>
      <c r="X9" s="145">
        <v>43830</v>
      </c>
      <c r="Y9" s="143"/>
      <c r="Z9" s="143"/>
      <c r="AA9" s="326" t="str">
        <f t="shared" si="0"/>
        <v/>
      </c>
      <c r="AB9" s="327" t="str">
        <f t="shared" si="1"/>
        <v/>
      </c>
      <c r="AC9" s="8" t="str">
        <f t="shared" si="2"/>
        <v/>
      </c>
      <c r="AF9" s="13"/>
      <c r="BG9" s="13" t="str">
        <f t="shared" si="3"/>
        <v>INCUMPLIDA</v>
      </c>
      <c r="BI9" s="547" t="str">
        <f t="shared" si="4"/>
        <v>ABIERTO</v>
      </c>
    </row>
    <row r="10" spans="1:63" ht="35.1" customHeight="1" x14ac:dyDescent="0.25">
      <c r="A10" s="311"/>
      <c r="B10" s="311"/>
      <c r="C10" s="312" t="s">
        <v>154</v>
      </c>
      <c r="D10" s="311"/>
      <c r="E10" s="607" t="s">
        <v>586</v>
      </c>
      <c r="F10" s="311"/>
      <c r="G10" s="311">
        <v>1</v>
      </c>
      <c r="H10" s="484" t="s">
        <v>739</v>
      </c>
      <c r="I10" s="321" t="s">
        <v>578</v>
      </c>
      <c r="J10" s="311"/>
      <c r="K10" s="311"/>
      <c r="L10" s="311"/>
      <c r="M10" s="311"/>
      <c r="N10" s="312" t="s">
        <v>69</v>
      </c>
      <c r="O10" s="312" t="str">
        <f>IF(H10="","",VLOOKUP(H10,'[2]Procedimientos Publicar'!$C$5:$E$85,3,FALSE))</f>
        <v>GERENCIA</v>
      </c>
      <c r="P10" s="312" t="s">
        <v>569</v>
      </c>
      <c r="Q10" s="311"/>
      <c r="R10" s="311"/>
      <c r="S10" s="311"/>
      <c r="T10" s="315">
        <v>1</v>
      </c>
      <c r="U10" s="311"/>
      <c r="V10" s="311"/>
      <c r="W10" s="311"/>
      <c r="X10" s="316">
        <v>43830</v>
      </c>
      <c r="Y10" s="311"/>
      <c r="Z10" s="311"/>
      <c r="AA10" s="330" t="str">
        <f t="shared" si="0"/>
        <v/>
      </c>
      <c r="AB10" s="331" t="str">
        <f t="shared" si="1"/>
        <v/>
      </c>
      <c r="AC10" s="8" t="str">
        <f t="shared" si="2"/>
        <v/>
      </c>
      <c r="AF10" s="13"/>
      <c r="BG10" s="13" t="str">
        <f t="shared" si="3"/>
        <v>INCUMPLIDA</v>
      </c>
      <c r="BI10" s="547" t="str">
        <f t="shared" si="4"/>
        <v>ABIERTO</v>
      </c>
    </row>
    <row r="11" spans="1:63" ht="35.1" customHeight="1" x14ac:dyDescent="0.25">
      <c r="A11" s="311"/>
      <c r="B11" s="311"/>
      <c r="C11" s="312" t="s">
        <v>154</v>
      </c>
      <c r="D11" s="311"/>
      <c r="E11" s="607"/>
      <c r="F11" s="311"/>
      <c r="G11" s="311">
        <v>2</v>
      </c>
      <c r="H11" s="484" t="s">
        <v>739</v>
      </c>
      <c r="I11" s="322" t="s">
        <v>579</v>
      </c>
      <c r="J11" s="311"/>
      <c r="K11" s="311"/>
      <c r="L11" s="311"/>
      <c r="M11" s="311"/>
      <c r="N11" s="312" t="s">
        <v>69</v>
      </c>
      <c r="O11" s="312" t="str">
        <f>IF(H11="","",VLOOKUP(H11,'[2]Procedimientos Publicar'!$C$5:$E$85,3,FALSE))</f>
        <v>GERENCIA</v>
      </c>
      <c r="P11" s="312" t="s">
        <v>569</v>
      </c>
      <c r="Q11" s="311"/>
      <c r="R11" s="311"/>
      <c r="S11" s="311"/>
      <c r="T11" s="315">
        <v>1</v>
      </c>
      <c r="U11" s="311"/>
      <c r="V11" s="311"/>
      <c r="W11" s="311"/>
      <c r="X11" s="316">
        <v>43830</v>
      </c>
      <c r="Y11" s="311"/>
      <c r="Z11" s="311"/>
      <c r="AA11" s="330" t="str">
        <f t="shared" si="0"/>
        <v/>
      </c>
      <c r="AB11" s="331" t="str">
        <f t="shared" si="1"/>
        <v/>
      </c>
      <c r="AC11" s="8" t="str">
        <f t="shared" si="2"/>
        <v/>
      </c>
      <c r="AF11" s="13"/>
      <c r="BG11" s="13" t="str">
        <f t="shared" si="3"/>
        <v>INCUMPLIDA</v>
      </c>
      <c r="BI11" s="547" t="str">
        <f t="shared" si="4"/>
        <v>ABIERTO</v>
      </c>
    </row>
    <row r="12" spans="1:63" ht="35.1" customHeight="1" x14ac:dyDescent="0.25">
      <c r="A12" s="311"/>
      <c r="B12" s="311"/>
      <c r="C12" s="312" t="s">
        <v>154</v>
      </c>
      <c r="D12" s="311"/>
      <c r="E12" s="607"/>
      <c r="F12" s="311"/>
      <c r="G12" s="311">
        <v>3</v>
      </c>
      <c r="H12" s="484" t="s">
        <v>739</v>
      </c>
      <c r="I12" s="323" t="s">
        <v>580</v>
      </c>
      <c r="J12" s="311"/>
      <c r="K12" s="311"/>
      <c r="L12" s="311"/>
      <c r="M12" s="311"/>
      <c r="N12" s="312" t="s">
        <v>69</v>
      </c>
      <c r="O12" s="312" t="str">
        <f>IF(H12="","",VLOOKUP(H12,'[2]Procedimientos Publicar'!$C$5:$E$85,3,FALSE))</f>
        <v>GERENCIA</v>
      </c>
      <c r="P12" s="312" t="s">
        <v>569</v>
      </c>
      <c r="Q12" s="311"/>
      <c r="R12" s="311"/>
      <c r="S12" s="311"/>
      <c r="T12" s="315">
        <v>1</v>
      </c>
      <c r="U12" s="311"/>
      <c r="V12" s="311"/>
      <c r="W12" s="311"/>
      <c r="X12" s="316">
        <v>43830</v>
      </c>
      <c r="Y12" s="311"/>
      <c r="Z12" s="311"/>
      <c r="AA12" s="330" t="str">
        <f t="shared" si="0"/>
        <v/>
      </c>
      <c r="AB12" s="331" t="str">
        <f t="shared" si="1"/>
        <v/>
      </c>
      <c r="AC12" s="8" t="str">
        <f t="shared" si="2"/>
        <v/>
      </c>
      <c r="AF12" s="13"/>
      <c r="BG12" s="13" t="str">
        <f t="shared" si="3"/>
        <v>INCUMPLIDA</v>
      </c>
      <c r="BI12" s="547" t="str">
        <f t="shared" si="4"/>
        <v>ABIERTO</v>
      </c>
    </row>
    <row r="13" spans="1:63" ht="35.1" customHeight="1" x14ac:dyDescent="0.25">
      <c r="A13" s="309"/>
      <c r="B13" s="309"/>
      <c r="C13" s="310" t="s">
        <v>154</v>
      </c>
      <c r="D13" s="309"/>
      <c r="E13" s="605" t="s">
        <v>586</v>
      </c>
      <c r="F13" s="309"/>
      <c r="G13" s="309">
        <v>1</v>
      </c>
      <c r="H13" s="482" t="s">
        <v>739</v>
      </c>
      <c r="I13" s="323" t="s">
        <v>581</v>
      </c>
      <c r="J13" s="309"/>
      <c r="K13" s="309"/>
      <c r="L13" s="309"/>
      <c r="M13" s="309"/>
      <c r="N13" s="310" t="s">
        <v>69</v>
      </c>
      <c r="O13" s="310" t="str">
        <f>IF(H13="","",VLOOKUP(H13,'[2]Procedimientos Publicar'!$C$5:$E$85,3,FALSE))</f>
        <v>GERENCIA</v>
      </c>
      <c r="P13" s="310" t="s">
        <v>569</v>
      </c>
      <c r="Q13" s="309"/>
      <c r="R13" s="309"/>
      <c r="S13" s="309"/>
      <c r="T13" s="313">
        <v>1</v>
      </c>
      <c r="U13" s="309"/>
      <c r="V13" s="309"/>
      <c r="W13" s="309"/>
      <c r="X13" s="314">
        <v>43830</v>
      </c>
      <c r="Y13" s="309"/>
      <c r="Z13" s="309"/>
      <c r="AA13" s="324" t="str">
        <f t="shared" si="0"/>
        <v/>
      </c>
      <c r="AB13" s="325" t="str">
        <f t="shared" si="1"/>
        <v/>
      </c>
      <c r="AC13" s="8" t="str">
        <f t="shared" si="2"/>
        <v/>
      </c>
      <c r="AF13" s="13"/>
      <c r="BG13" s="13" t="str">
        <f t="shared" si="3"/>
        <v>INCUMPLIDA</v>
      </c>
      <c r="BI13" s="547" t="str">
        <f t="shared" si="4"/>
        <v>ABIERTO</v>
      </c>
    </row>
    <row r="14" spans="1:63" ht="35.1" customHeight="1" x14ac:dyDescent="0.25">
      <c r="A14" s="309"/>
      <c r="B14" s="309"/>
      <c r="C14" s="310" t="s">
        <v>154</v>
      </c>
      <c r="D14" s="309"/>
      <c r="E14" s="605"/>
      <c r="F14" s="309"/>
      <c r="G14" s="309">
        <v>2</v>
      </c>
      <c r="H14" s="482" t="s">
        <v>739</v>
      </c>
      <c r="I14" s="323" t="s">
        <v>582</v>
      </c>
      <c r="J14" s="309"/>
      <c r="K14" s="309"/>
      <c r="L14" s="309"/>
      <c r="M14" s="309"/>
      <c r="N14" s="310" t="s">
        <v>69</v>
      </c>
      <c r="O14" s="310" t="str">
        <f>IF(H14="","",VLOOKUP(H14,'[2]Procedimientos Publicar'!$C$5:$E$85,3,FALSE))</f>
        <v>GERENCIA</v>
      </c>
      <c r="P14" s="310" t="s">
        <v>569</v>
      </c>
      <c r="Q14" s="309"/>
      <c r="R14" s="309"/>
      <c r="S14" s="309"/>
      <c r="T14" s="313">
        <v>1</v>
      </c>
      <c r="U14" s="309"/>
      <c r="V14" s="309"/>
      <c r="W14" s="309"/>
      <c r="X14" s="314">
        <v>43830</v>
      </c>
      <c r="Y14" s="309"/>
      <c r="Z14" s="309"/>
      <c r="AA14" s="324" t="str">
        <f t="shared" si="0"/>
        <v/>
      </c>
      <c r="AB14" s="325" t="str">
        <f t="shared" si="1"/>
        <v/>
      </c>
      <c r="AC14" s="8" t="str">
        <f t="shared" si="2"/>
        <v/>
      </c>
      <c r="AF14" s="13"/>
      <c r="BG14" s="13" t="str">
        <f t="shared" si="3"/>
        <v>INCUMPLIDA</v>
      </c>
      <c r="BI14" s="547" t="str">
        <f t="shared" si="4"/>
        <v>ABIERTO</v>
      </c>
    </row>
    <row r="15" spans="1:63" ht="35.1" customHeight="1" x14ac:dyDescent="0.25">
      <c r="A15" s="309"/>
      <c r="B15" s="309"/>
      <c r="C15" s="310" t="s">
        <v>154</v>
      </c>
      <c r="D15" s="309"/>
      <c r="E15" s="605"/>
      <c r="F15" s="309"/>
      <c r="G15" s="309">
        <v>3</v>
      </c>
      <c r="H15" s="482" t="s">
        <v>739</v>
      </c>
      <c r="I15" s="323" t="s">
        <v>583</v>
      </c>
      <c r="J15" s="309"/>
      <c r="K15" s="309"/>
      <c r="L15" s="309"/>
      <c r="M15" s="309"/>
      <c r="N15" s="310" t="s">
        <v>69</v>
      </c>
      <c r="O15" s="310" t="str">
        <f>IF(H15="","",VLOOKUP(H15,'[2]Procedimientos Publicar'!$C$5:$E$85,3,FALSE))</f>
        <v>GERENCIA</v>
      </c>
      <c r="P15" s="310" t="s">
        <v>569</v>
      </c>
      <c r="Q15" s="309"/>
      <c r="R15" s="309"/>
      <c r="S15" s="309"/>
      <c r="T15" s="313">
        <v>1</v>
      </c>
      <c r="U15" s="309"/>
      <c r="V15" s="309"/>
      <c r="W15" s="309"/>
      <c r="X15" s="314">
        <v>43830</v>
      </c>
      <c r="Y15" s="309"/>
      <c r="Z15" s="309"/>
      <c r="AA15" s="324" t="str">
        <f t="shared" si="0"/>
        <v/>
      </c>
      <c r="AB15" s="325" t="str">
        <f t="shared" si="1"/>
        <v/>
      </c>
      <c r="AC15" s="8" t="str">
        <f t="shared" si="2"/>
        <v/>
      </c>
      <c r="AF15" s="13"/>
      <c r="BG15" s="13" t="str">
        <f t="shared" si="3"/>
        <v>INCUMPLIDA</v>
      </c>
      <c r="BI15" s="547" t="str">
        <f t="shared" si="4"/>
        <v>ABIERTO</v>
      </c>
    </row>
    <row r="16" spans="1:63" s="466" customFormat="1" ht="69" customHeight="1" x14ac:dyDescent="0.25">
      <c r="C16" s="464"/>
      <c r="E16" s="511"/>
      <c r="G16" s="514"/>
      <c r="H16" s="501"/>
      <c r="I16" s="379"/>
      <c r="J16" s="376"/>
      <c r="K16" s="366"/>
      <c r="N16" s="464"/>
      <c r="O16" s="464"/>
      <c r="P16" s="258"/>
      <c r="T16" s="146"/>
      <c r="V16" s="405"/>
      <c r="W16" s="368"/>
      <c r="X16" s="147"/>
      <c r="Y16" s="361"/>
      <c r="AA16" s="362"/>
      <c r="AB16" s="365"/>
      <c r="AF16" s="470"/>
      <c r="BG16" s="470"/>
    </row>
    <row r="17" spans="3:59" s="466" customFormat="1" ht="69" customHeight="1" x14ac:dyDescent="0.25">
      <c r="C17" s="464"/>
      <c r="E17" s="511"/>
      <c r="G17" s="514"/>
      <c r="H17" s="501"/>
      <c r="I17" s="379"/>
      <c r="J17" s="385"/>
      <c r="K17" s="366"/>
      <c r="N17" s="464"/>
      <c r="O17" s="464"/>
      <c r="P17" s="258"/>
      <c r="T17" s="146"/>
      <c r="V17" s="405"/>
      <c r="W17" s="368"/>
      <c r="X17" s="147"/>
      <c r="Y17" s="361"/>
      <c r="AA17" s="362"/>
      <c r="AB17" s="365"/>
      <c r="AF17" s="470"/>
      <c r="BG17" s="470"/>
    </row>
    <row r="18" spans="3:59" s="466" customFormat="1" ht="69" customHeight="1" x14ac:dyDescent="0.2">
      <c r="C18" s="464"/>
      <c r="E18" s="511"/>
      <c r="H18" s="501"/>
      <c r="I18" s="410"/>
      <c r="J18" s="366"/>
      <c r="K18" s="366"/>
      <c r="N18" s="464"/>
      <c r="O18" s="464"/>
      <c r="P18" s="258"/>
      <c r="T18" s="146"/>
      <c r="V18" s="405"/>
      <c r="W18" s="411"/>
      <c r="X18" s="147"/>
      <c r="Y18" s="361"/>
      <c r="AA18" s="362"/>
      <c r="AB18" s="365"/>
      <c r="AF18" s="470"/>
      <c r="BG18" s="470"/>
    </row>
    <row r="19" spans="3:59" s="466" customFormat="1" ht="69" customHeight="1" x14ac:dyDescent="0.25">
      <c r="C19" s="464"/>
      <c r="E19" s="511"/>
      <c r="H19" s="501"/>
      <c r="I19" s="361"/>
      <c r="J19" s="366"/>
      <c r="K19" s="366"/>
      <c r="N19" s="464"/>
      <c r="O19" s="464"/>
      <c r="P19" s="258"/>
      <c r="T19" s="146"/>
      <c r="V19" s="405"/>
      <c r="W19" s="405"/>
      <c r="X19" s="147"/>
      <c r="Y19" s="361"/>
      <c r="AA19" s="362"/>
      <c r="AB19" s="365"/>
      <c r="AF19" s="470"/>
      <c r="BG19" s="470"/>
    </row>
    <row r="20" spans="3:59" s="466" customFormat="1" ht="69" customHeight="1" x14ac:dyDescent="0.25">
      <c r="C20" s="464"/>
      <c r="E20" s="511"/>
      <c r="H20" s="501"/>
      <c r="I20" s="361"/>
      <c r="J20" s="366"/>
      <c r="K20" s="366"/>
      <c r="N20" s="464"/>
      <c r="O20" s="464"/>
      <c r="P20" s="258"/>
      <c r="T20" s="146"/>
      <c r="V20" s="405"/>
      <c r="W20" s="411"/>
      <c r="X20" s="147"/>
      <c r="Y20" s="361"/>
      <c r="AA20" s="362"/>
      <c r="AB20" s="365"/>
      <c r="AF20" s="470"/>
      <c r="BG20" s="470"/>
    </row>
    <row r="21" spans="3:59" s="466" customFormat="1" ht="69" customHeight="1" x14ac:dyDescent="0.25">
      <c r="C21" s="464"/>
      <c r="E21" s="508"/>
      <c r="H21" s="501"/>
      <c r="I21" s="370"/>
      <c r="J21" s="374"/>
      <c r="K21" s="27"/>
      <c r="L21" s="27"/>
      <c r="M21" s="197"/>
      <c r="N21" s="464"/>
      <c r="O21" s="464"/>
      <c r="P21" s="464"/>
      <c r="S21" s="27"/>
      <c r="T21" s="146"/>
      <c r="V21" s="18"/>
      <c r="W21" s="18"/>
      <c r="X21" s="147"/>
      <c r="Y21" s="375"/>
      <c r="AA21" s="362"/>
      <c r="AB21" s="365"/>
      <c r="AD21" s="28"/>
      <c r="AF21" s="470"/>
      <c r="BG21" s="470"/>
    </row>
    <row r="22" spans="3:59" s="466" customFormat="1" ht="69" customHeight="1" x14ac:dyDescent="0.25">
      <c r="C22" s="464"/>
      <c r="E22" s="508"/>
      <c r="H22" s="501"/>
      <c r="I22" s="202"/>
      <c r="J22" s="369"/>
      <c r="K22" s="27"/>
      <c r="L22" s="27"/>
      <c r="M22" s="197"/>
      <c r="N22" s="464"/>
      <c r="O22" s="464"/>
      <c r="P22" s="464"/>
      <c r="S22" s="27"/>
      <c r="T22" s="146"/>
      <c r="V22" s="18"/>
      <c r="W22" s="18"/>
      <c r="X22" s="147"/>
      <c r="Y22" s="28"/>
      <c r="AA22" s="362"/>
      <c r="AB22" s="365"/>
      <c r="AD22" s="202"/>
      <c r="AF22" s="470"/>
      <c r="BG22" s="470"/>
    </row>
    <row r="23" spans="3:59" s="466" customFormat="1" ht="69" customHeight="1" x14ac:dyDescent="0.25">
      <c r="C23" s="464"/>
      <c r="E23" s="508"/>
      <c r="H23" s="501"/>
      <c r="I23" s="202"/>
      <c r="J23" s="369"/>
      <c r="K23" s="27"/>
      <c r="L23" s="27"/>
      <c r="M23" s="197"/>
      <c r="N23" s="464"/>
      <c r="O23" s="464"/>
      <c r="P23" s="464"/>
      <c r="S23" s="27"/>
      <c r="T23" s="146"/>
      <c r="V23" s="18"/>
      <c r="W23" s="18"/>
      <c r="X23" s="147"/>
      <c r="Y23" s="28"/>
      <c r="AA23" s="362"/>
      <c r="AB23" s="365"/>
      <c r="AD23" s="202"/>
      <c r="AF23" s="470"/>
      <c r="BG23" s="470"/>
    </row>
    <row r="24" spans="3:59" s="466" customFormat="1" ht="69" customHeight="1" x14ac:dyDescent="0.25">
      <c r="C24" s="464"/>
      <c r="E24" s="508"/>
      <c r="H24" s="501"/>
      <c r="I24" s="202"/>
      <c r="J24" s="369"/>
      <c r="K24" s="27"/>
      <c r="L24" s="27"/>
      <c r="M24" s="197"/>
      <c r="N24" s="464"/>
      <c r="O24" s="464"/>
      <c r="P24" s="464"/>
      <c r="S24" s="27"/>
      <c r="T24" s="146"/>
      <c r="V24" s="18"/>
      <c r="W24" s="18"/>
      <c r="X24" s="147"/>
      <c r="Y24" s="28"/>
      <c r="AA24" s="362"/>
      <c r="AB24" s="365"/>
      <c r="AD24" s="202"/>
      <c r="AF24" s="470"/>
      <c r="BG24" s="470"/>
    </row>
    <row r="25" spans="3:59" s="466" customFormat="1" ht="69" customHeight="1" x14ac:dyDescent="0.2">
      <c r="C25" s="464"/>
      <c r="E25" s="508"/>
      <c r="H25" s="501"/>
      <c r="I25" s="202"/>
      <c r="J25" s="369"/>
      <c r="K25" s="28"/>
      <c r="L25" s="27"/>
      <c r="M25" s="197"/>
      <c r="N25" s="464"/>
      <c r="O25" s="464"/>
      <c r="P25" s="464"/>
      <c r="S25" s="28"/>
      <c r="T25" s="146"/>
      <c r="V25" s="18"/>
      <c r="W25" s="18"/>
      <c r="X25" s="147"/>
      <c r="Y25" s="372"/>
      <c r="AA25" s="362"/>
      <c r="AB25" s="365"/>
      <c r="AD25" s="155"/>
      <c r="BG25" s="470"/>
    </row>
    <row r="26" spans="3:59" s="466" customFormat="1" ht="69" customHeight="1" x14ac:dyDescent="0.25">
      <c r="C26" s="464"/>
      <c r="E26" s="508"/>
      <c r="H26" s="501"/>
      <c r="I26" s="202"/>
      <c r="N26" s="464"/>
      <c r="O26" s="464"/>
      <c r="P26" s="464"/>
      <c r="T26" s="146"/>
      <c r="X26" s="147"/>
      <c r="AA26" s="362"/>
      <c r="AB26" s="365"/>
      <c r="AF26" s="470"/>
      <c r="BG26" s="470"/>
    </row>
    <row r="27" spans="3:59" s="466" customFormat="1" ht="69" customHeight="1" x14ac:dyDescent="0.25">
      <c r="C27" s="464"/>
      <c r="E27" s="508"/>
      <c r="H27" s="501"/>
      <c r="I27" s="202"/>
      <c r="N27" s="464"/>
      <c r="O27" s="464"/>
      <c r="P27" s="464"/>
      <c r="T27" s="146"/>
      <c r="X27" s="147"/>
      <c r="AA27" s="362"/>
      <c r="AB27" s="365"/>
      <c r="AF27" s="470"/>
      <c r="BG27" s="470"/>
    </row>
    <row r="28" spans="3:59" s="466" customFormat="1" ht="69" customHeight="1" x14ac:dyDescent="0.25">
      <c r="C28" s="464"/>
      <c r="E28" s="508"/>
      <c r="H28" s="501"/>
      <c r="I28" s="376"/>
      <c r="N28" s="464"/>
      <c r="O28" s="464"/>
      <c r="P28" s="464"/>
      <c r="T28" s="146"/>
      <c r="X28" s="147"/>
      <c r="AA28" s="362"/>
      <c r="AB28" s="365"/>
      <c r="AF28" s="470"/>
      <c r="BG28" s="470"/>
    </row>
    <row r="29" spans="3:59" s="466" customFormat="1" ht="69" customHeight="1" x14ac:dyDescent="0.2">
      <c r="C29" s="464"/>
      <c r="E29" s="508"/>
      <c r="H29" s="501"/>
      <c r="I29" s="369"/>
      <c r="J29" s="371"/>
      <c r="K29" s="27"/>
      <c r="L29" s="27"/>
      <c r="M29" s="197"/>
      <c r="N29" s="464"/>
      <c r="O29" s="464"/>
      <c r="P29" s="464"/>
      <c r="S29" s="27"/>
      <c r="T29" s="146"/>
      <c r="V29" s="18"/>
      <c r="W29" s="18"/>
      <c r="X29" s="147"/>
      <c r="Y29" s="372"/>
      <c r="AA29" s="362"/>
      <c r="AB29" s="365"/>
      <c r="AD29" s="155"/>
      <c r="BG29" s="470"/>
    </row>
    <row r="30" spans="3:59" s="466" customFormat="1" ht="69" customHeight="1" x14ac:dyDescent="0.2">
      <c r="C30" s="464"/>
      <c r="E30" s="508"/>
      <c r="H30" s="501"/>
      <c r="I30" s="369"/>
      <c r="J30" s="371"/>
      <c r="K30" s="27"/>
      <c r="L30" s="27"/>
      <c r="M30" s="197"/>
      <c r="N30" s="464"/>
      <c r="O30" s="464"/>
      <c r="P30" s="464"/>
      <c r="S30" s="27"/>
      <c r="T30" s="146"/>
      <c r="V30" s="18"/>
      <c r="W30" s="18"/>
      <c r="X30" s="147"/>
      <c r="Y30" s="372"/>
      <c r="AA30" s="362"/>
      <c r="AB30" s="365"/>
      <c r="AD30" s="155"/>
      <c r="BG30" s="470"/>
    </row>
    <row r="31" spans="3:59" s="466" customFormat="1" ht="69" customHeight="1" x14ac:dyDescent="0.25">
      <c r="C31" s="464"/>
      <c r="E31" s="508"/>
      <c r="H31" s="501"/>
      <c r="I31" s="369"/>
      <c r="J31" s="369"/>
      <c r="K31" s="27"/>
      <c r="L31" s="27"/>
      <c r="M31" s="197"/>
      <c r="N31" s="464"/>
      <c r="O31" s="464"/>
      <c r="P31" s="464"/>
      <c r="S31" s="27"/>
      <c r="T31" s="146"/>
      <c r="V31" s="18"/>
      <c r="W31" s="18"/>
      <c r="X31" s="147"/>
      <c r="Y31" s="28"/>
      <c r="AA31" s="362"/>
      <c r="AB31" s="365"/>
      <c r="AD31" s="202"/>
      <c r="AF31" s="470"/>
      <c r="BG31" s="470"/>
    </row>
    <row r="32" spans="3:59" s="466" customFormat="1" ht="69" customHeight="1" x14ac:dyDescent="0.25">
      <c r="C32" s="464"/>
      <c r="E32" s="508"/>
      <c r="H32" s="501"/>
      <c r="I32" s="369"/>
      <c r="J32" s="369"/>
      <c r="K32" s="27"/>
      <c r="L32" s="27"/>
      <c r="M32" s="197"/>
      <c r="N32" s="464"/>
      <c r="O32" s="464"/>
      <c r="P32" s="464"/>
      <c r="S32" s="27"/>
      <c r="T32" s="146"/>
      <c r="V32" s="18"/>
      <c r="W32" s="18"/>
      <c r="X32" s="147"/>
      <c r="Y32" s="28"/>
      <c r="AA32" s="362"/>
      <c r="AB32" s="365"/>
      <c r="AD32" s="202"/>
      <c r="AF32" s="470"/>
      <c r="BG32" s="470"/>
    </row>
    <row r="33" spans="3:59" s="466" customFormat="1" ht="69" customHeight="1" x14ac:dyDescent="0.2">
      <c r="C33" s="464"/>
      <c r="E33" s="508"/>
      <c r="H33" s="501"/>
      <c r="I33" s="369"/>
      <c r="J33" s="369"/>
      <c r="K33" s="27"/>
      <c r="L33" s="27"/>
      <c r="M33" s="197"/>
      <c r="N33" s="464"/>
      <c r="O33" s="464"/>
      <c r="P33" s="464"/>
      <c r="S33" s="27"/>
      <c r="T33" s="146"/>
      <c r="V33" s="18"/>
      <c r="W33" s="18"/>
      <c r="X33" s="147"/>
      <c r="Y33" s="372"/>
      <c r="AA33" s="362"/>
      <c r="AB33" s="365"/>
      <c r="AD33" s="155"/>
      <c r="BG33" s="470"/>
    </row>
    <row r="34" spans="3:59" s="466" customFormat="1" ht="69" customHeight="1" x14ac:dyDescent="0.2">
      <c r="C34" s="464"/>
      <c r="E34" s="508"/>
      <c r="H34" s="501"/>
      <c r="I34" s="369"/>
      <c r="J34" s="27"/>
      <c r="K34" s="27"/>
      <c r="L34" s="27"/>
      <c r="M34" s="197"/>
      <c r="N34" s="464"/>
      <c r="O34" s="464"/>
      <c r="P34" s="464"/>
      <c r="S34" s="27"/>
      <c r="T34" s="146"/>
      <c r="V34" s="18"/>
      <c r="W34" s="18"/>
      <c r="X34" s="147"/>
      <c r="Y34" s="372"/>
      <c r="AA34" s="362"/>
      <c r="AB34" s="365"/>
      <c r="AD34" s="155"/>
      <c r="BG34" s="470"/>
    </row>
    <row r="35" spans="3:59" s="466" customFormat="1" ht="69" customHeight="1" x14ac:dyDescent="0.2">
      <c r="C35" s="464"/>
      <c r="E35" s="508"/>
      <c r="H35" s="501"/>
      <c r="I35" s="373"/>
      <c r="J35" s="27"/>
      <c r="K35" s="28"/>
      <c r="L35" s="27"/>
      <c r="M35" s="197"/>
      <c r="N35" s="464"/>
      <c r="O35" s="464"/>
      <c r="P35" s="464"/>
      <c r="S35" s="28"/>
      <c r="T35" s="146"/>
      <c r="V35" s="18"/>
      <c r="W35" s="18"/>
      <c r="X35" s="147"/>
      <c r="Y35" s="372"/>
      <c r="AA35" s="362"/>
      <c r="AB35" s="365"/>
      <c r="AD35" s="155"/>
      <c r="BG35" s="470"/>
    </row>
    <row r="36" spans="3:59" s="466" customFormat="1" ht="69" customHeight="1" x14ac:dyDescent="0.2">
      <c r="C36" s="464"/>
      <c r="E36" s="508"/>
      <c r="H36" s="501"/>
      <c r="I36" s="369"/>
      <c r="J36" s="27"/>
      <c r="K36" s="28"/>
      <c r="L36" s="27"/>
      <c r="M36" s="197"/>
      <c r="N36" s="464"/>
      <c r="O36" s="464"/>
      <c r="P36" s="464"/>
      <c r="S36" s="28"/>
      <c r="T36" s="146"/>
      <c r="V36" s="18"/>
      <c r="W36" s="18"/>
      <c r="X36" s="147"/>
      <c r="Y36" s="372"/>
      <c r="AA36" s="362"/>
      <c r="AB36" s="365"/>
      <c r="AD36" s="155"/>
      <c r="BG36" s="470"/>
    </row>
    <row r="37" spans="3:59" s="466" customFormat="1" ht="69" customHeight="1" x14ac:dyDescent="0.25">
      <c r="C37" s="464"/>
      <c r="E37" s="508"/>
      <c r="H37" s="501"/>
      <c r="I37" s="370"/>
      <c r="J37" s="374"/>
      <c r="K37" s="27"/>
      <c r="L37" s="27"/>
      <c r="M37" s="197"/>
      <c r="N37" s="464"/>
      <c r="O37" s="464"/>
      <c r="P37" s="464"/>
      <c r="S37" s="27"/>
      <c r="T37" s="146"/>
      <c r="V37" s="18"/>
      <c r="W37" s="18"/>
      <c r="X37" s="147"/>
      <c r="Y37" s="375"/>
      <c r="AA37" s="362"/>
      <c r="AB37" s="365"/>
      <c r="AD37" s="28"/>
      <c r="AF37" s="470"/>
      <c r="BG37" s="470"/>
    </row>
    <row r="38" spans="3:59" s="466" customFormat="1" ht="69" customHeight="1" x14ac:dyDescent="0.25">
      <c r="C38" s="464"/>
      <c r="E38" s="508"/>
      <c r="H38" s="501"/>
      <c r="I38" s="370"/>
      <c r="J38" s="374"/>
      <c r="K38" s="27"/>
      <c r="L38" s="27"/>
      <c r="M38" s="197"/>
      <c r="N38" s="464"/>
      <c r="O38" s="464"/>
      <c r="P38" s="464"/>
      <c r="S38" s="27"/>
      <c r="T38" s="146"/>
      <c r="V38" s="18"/>
      <c r="W38" s="18"/>
      <c r="X38" s="147"/>
      <c r="Y38" s="375"/>
      <c r="AA38" s="362"/>
      <c r="AB38" s="365"/>
      <c r="AD38" s="28"/>
      <c r="AF38" s="470"/>
      <c r="BG38" s="470"/>
    </row>
    <row r="39" spans="3:59" s="466" customFormat="1" ht="69" customHeight="1" x14ac:dyDescent="0.25">
      <c r="C39" s="464"/>
      <c r="E39" s="508"/>
      <c r="H39" s="501"/>
      <c r="I39" s="202"/>
      <c r="J39" s="369"/>
      <c r="K39" s="27"/>
      <c r="L39" s="27"/>
      <c r="M39" s="197"/>
      <c r="N39" s="464"/>
      <c r="O39" s="464"/>
      <c r="P39" s="464"/>
      <c r="S39" s="27"/>
      <c r="T39" s="146"/>
      <c r="V39" s="18"/>
      <c r="W39" s="18"/>
      <c r="X39" s="147"/>
      <c r="Y39" s="28"/>
      <c r="AA39" s="362"/>
      <c r="AB39" s="365"/>
      <c r="AD39" s="202"/>
      <c r="AF39" s="470"/>
      <c r="BG39" s="470"/>
    </row>
    <row r="40" spans="3:59" s="466" customFormat="1" ht="69" customHeight="1" x14ac:dyDescent="0.25">
      <c r="C40" s="464"/>
      <c r="E40" s="508"/>
      <c r="H40" s="501"/>
      <c r="I40" s="202"/>
      <c r="J40" s="369"/>
      <c r="K40" s="27"/>
      <c r="L40" s="27"/>
      <c r="M40" s="197"/>
      <c r="N40" s="464"/>
      <c r="O40" s="464"/>
      <c r="P40" s="464"/>
      <c r="S40" s="27"/>
      <c r="T40" s="146"/>
      <c r="V40" s="18"/>
      <c r="W40" s="18"/>
      <c r="X40" s="147"/>
      <c r="Y40" s="28"/>
      <c r="AA40" s="362"/>
      <c r="AB40" s="365"/>
      <c r="AD40" s="202"/>
      <c r="AF40" s="470"/>
      <c r="BG40" s="470"/>
    </row>
    <row r="41" spans="3:59" s="466" customFormat="1" ht="69" customHeight="1" x14ac:dyDescent="0.25">
      <c r="C41" s="464"/>
      <c r="E41" s="508"/>
      <c r="H41" s="501"/>
      <c r="I41" s="202"/>
      <c r="J41" s="369"/>
      <c r="K41" s="27"/>
      <c r="L41" s="27"/>
      <c r="M41" s="197"/>
      <c r="N41" s="464"/>
      <c r="O41" s="464"/>
      <c r="P41" s="464"/>
      <c r="S41" s="27"/>
      <c r="T41" s="146"/>
      <c r="V41" s="18"/>
      <c r="W41" s="18"/>
      <c r="X41" s="147"/>
      <c r="Y41" s="28"/>
      <c r="AA41" s="362"/>
      <c r="AB41" s="365"/>
      <c r="AD41" s="202"/>
      <c r="AF41" s="470"/>
      <c r="BG41" s="470"/>
    </row>
    <row r="42" spans="3:59" s="466" customFormat="1" ht="69" customHeight="1" x14ac:dyDescent="0.2">
      <c r="C42" s="464"/>
      <c r="E42" s="508"/>
      <c r="H42" s="501"/>
      <c r="I42" s="202"/>
      <c r="J42" s="369"/>
      <c r="K42" s="28"/>
      <c r="L42" s="27"/>
      <c r="M42" s="197"/>
      <c r="N42" s="464"/>
      <c r="O42" s="464"/>
      <c r="P42" s="464"/>
      <c r="S42" s="28"/>
      <c r="T42" s="146"/>
      <c r="V42" s="18"/>
      <c r="W42" s="18"/>
      <c r="X42" s="147"/>
      <c r="Y42" s="372"/>
      <c r="AA42" s="362"/>
      <c r="AB42" s="365"/>
      <c r="AD42" s="155"/>
      <c r="BG42" s="470"/>
    </row>
    <row r="43" spans="3:59" s="466" customFormat="1" ht="69" customHeight="1" x14ac:dyDescent="0.25">
      <c r="C43" s="464"/>
      <c r="E43" s="510"/>
      <c r="H43" s="501"/>
      <c r="I43" s="202"/>
      <c r="N43" s="464"/>
      <c r="O43" s="464"/>
      <c r="P43" s="464"/>
      <c r="T43" s="146"/>
      <c r="X43" s="147"/>
      <c r="AA43" s="362"/>
      <c r="AB43" s="365"/>
      <c r="AF43" s="470"/>
      <c r="BG43" s="470"/>
    </row>
    <row r="44" spans="3:59" s="466" customFormat="1" ht="69" customHeight="1" x14ac:dyDescent="0.25">
      <c r="C44" s="464"/>
      <c r="E44" s="510"/>
      <c r="H44" s="501"/>
      <c r="I44" s="202"/>
      <c r="N44" s="464"/>
      <c r="O44" s="464"/>
      <c r="P44" s="464"/>
      <c r="T44" s="146"/>
      <c r="X44" s="147"/>
      <c r="AA44" s="362"/>
      <c r="AB44" s="365"/>
      <c r="AF44" s="470"/>
      <c r="BG44" s="470"/>
    </row>
    <row r="45" spans="3:59" s="466" customFormat="1" ht="69" customHeight="1" x14ac:dyDescent="0.25">
      <c r="C45" s="464"/>
      <c r="E45" s="510"/>
      <c r="H45" s="501"/>
      <c r="I45" s="376"/>
      <c r="N45" s="464"/>
      <c r="O45" s="464"/>
      <c r="P45" s="464"/>
      <c r="T45" s="146"/>
      <c r="X45" s="147"/>
      <c r="AA45" s="362"/>
      <c r="AB45" s="365"/>
      <c r="AF45" s="470"/>
      <c r="BG45" s="470"/>
    </row>
    <row r="46" spans="3:59" s="466" customFormat="1" ht="69" customHeight="1" x14ac:dyDescent="0.25">
      <c r="C46" s="464"/>
      <c r="E46" s="503"/>
      <c r="H46" s="258"/>
      <c r="I46" s="465"/>
      <c r="J46" s="465"/>
      <c r="K46" s="465"/>
      <c r="L46" s="377"/>
      <c r="N46" s="464"/>
      <c r="O46" s="464"/>
      <c r="P46" s="464"/>
      <c r="S46" s="465"/>
      <c r="T46" s="146"/>
      <c r="V46" s="502"/>
      <c r="W46" s="502"/>
      <c r="X46" s="147"/>
      <c r="Y46" s="465"/>
      <c r="AA46" s="362"/>
      <c r="AB46" s="365"/>
      <c r="AD46" s="361"/>
      <c r="AF46" s="470"/>
      <c r="BG46" s="470"/>
    </row>
    <row r="47" spans="3:59" s="466" customFormat="1" ht="69" customHeight="1" x14ac:dyDescent="0.25">
      <c r="C47" s="464"/>
      <c r="E47" s="503"/>
      <c r="H47" s="258"/>
      <c r="I47" s="379"/>
      <c r="J47" s="465"/>
      <c r="K47" s="465"/>
      <c r="L47" s="380"/>
      <c r="N47" s="464"/>
      <c r="O47" s="464"/>
      <c r="P47" s="464"/>
      <c r="S47" s="465"/>
      <c r="T47" s="146"/>
      <c r="V47" s="381"/>
      <c r="W47" s="382"/>
      <c r="X47" s="147"/>
      <c r="Y47" s="465"/>
      <c r="AA47" s="362"/>
      <c r="AB47" s="365"/>
      <c r="AD47" s="361"/>
      <c r="AF47" s="470"/>
      <c r="BG47" s="470"/>
    </row>
    <row r="48" spans="3:59" s="466" customFormat="1" ht="69" customHeight="1" x14ac:dyDescent="0.25">
      <c r="C48" s="464"/>
      <c r="E48" s="503"/>
      <c r="H48" s="258"/>
      <c r="I48" s="202"/>
      <c r="J48" s="202"/>
      <c r="K48" s="202"/>
      <c r="L48" s="376"/>
      <c r="N48" s="464"/>
      <c r="O48" s="464"/>
      <c r="P48" s="464"/>
      <c r="S48" s="202"/>
      <c r="T48" s="146"/>
      <c r="V48" s="502"/>
      <c r="W48" s="502"/>
      <c r="X48" s="147"/>
      <c r="Y48" s="465"/>
      <c r="AA48" s="362"/>
      <c r="AB48" s="365"/>
      <c r="AD48" s="465"/>
      <c r="BG48" s="470"/>
    </row>
    <row r="49" spans="3:59" s="466" customFormat="1" ht="69" customHeight="1" x14ac:dyDescent="0.25">
      <c r="C49" s="464"/>
      <c r="E49" s="508"/>
      <c r="H49" s="501"/>
      <c r="I49" s="367"/>
      <c r="J49" s="367"/>
      <c r="K49" s="367"/>
      <c r="L49" s="367"/>
      <c r="N49" s="464"/>
      <c r="O49" s="464"/>
      <c r="P49" s="501"/>
      <c r="S49" s="367"/>
      <c r="T49" s="146"/>
      <c r="V49" s="383"/>
      <c r="W49" s="383"/>
      <c r="X49" s="147"/>
      <c r="Y49" s="384"/>
      <c r="AA49" s="362"/>
      <c r="AB49" s="365"/>
      <c r="AD49" s="385"/>
      <c r="AF49" s="470"/>
      <c r="BG49" s="470"/>
    </row>
    <row r="50" spans="3:59" s="466" customFormat="1" ht="69" customHeight="1" x14ac:dyDescent="0.2">
      <c r="C50" s="464"/>
      <c r="E50" s="508"/>
      <c r="H50" s="501"/>
      <c r="I50" s="367"/>
      <c r="J50" s="386"/>
      <c r="K50" s="386"/>
      <c r="L50" s="386"/>
      <c r="N50" s="464"/>
      <c r="O50" s="464"/>
      <c r="P50" s="501"/>
      <c r="S50" s="386"/>
      <c r="T50" s="146"/>
      <c r="U50" s="386"/>
      <c r="V50" s="383"/>
      <c r="W50" s="383"/>
      <c r="X50" s="147"/>
      <c r="Y50" s="465"/>
      <c r="AA50" s="362"/>
      <c r="AB50" s="365"/>
      <c r="AD50" s="367"/>
      <c r="BG50" s="470"/>
    </row>
    <row r="51" spans="3:59" s="466" customFormat="1" ht="69" customHeight="1" x14ac:dyDescent="0.2">
      <c r="C51" s="464"/>
      <c r="E51" s="508"/>
      <c r="H51" s="501"/>
      <c r="I51" s="367"/>
      <c r="J51" s="386"/>
      <c r="K51" s="386"/>
      <c r="L51" s="386"/>
      <c r="N51" s="464"/>
      <c r="O51" s="464"/>
      <c r="P51" s="501"/>
      <c r="S51" s="386"/>
      <c r="T51" s="146"/>
      <c r="V51" s="383"/>
      <c r="W51" s="383"/>
      <c r="X51" s="147"/>
      <c r="Y51" s="465"/>
      <c r="AA51" s="362"/>
      <c r="AB51" s="365"/>
      <c r="AD51" s="465"/>
      <c r="AF51" s="470"/>
      <c r="BG51" s="470"/>
    </row>
    <row r="52" spans="3:59" s="466" customFormat="1" ht="69" customHeight="1" x14ac:dyDescent="0.2">
      <c r="C52" s="464"/>
      <c r="E52" s="508"/>
      <c r="H52" s="501"/>
      <c r="I52" s="367"/>
      <c r="J52" s="387"/>
      <c r="K52" s="367"/>
      <c r="L52" s="386"/>
      <c r="N52" s="464"/>
      <c r="O52" s="464"/>
      <c r="P52" s="386"/>
      <c r="S52" s="367"/>
      <c r="T52" s="146"/>
      <c r="V52" s="388"/>
      <c r="W52" s="388"/>
      <c r="X52" s="147"/>
      <c r="Y52" s="465"/>
      <c r="AA52" s="362"/>
      <c r="AB52" s="365"/>
      <c r="AD52" s="465"/>
      <c r="AF52" s="470"/>
      <c r="BG52" s="470"/>
    </row>
    <row r="53" spans="3:59" s="466" customFormat="1" ht="69" customHeight="1" x14ac:dyDescent="0.2">
      <c r="C53" s="464"/>
      <c r="E53" s="508"/>
      <c r="H53" s="501"/>
      <c r="I53" s="367"/>
      <c r="J53" s="386"/>
      <c r="K53" s="386"/>
      <c r="L53" s="386"/>
      <c r="N53" s="464"/>
      <c r="O53" s="464"/>
      <c r="P53" s="501"/>
      <c r="S53" s="386"/>
      <c r="T53" s="146"/>
      <c r="V53" s="383"/>
      <c r="W53" s="383"/>
      <c r="X53" s="147"/>
      <c r="Y53" s="465"/>
      <c r="AA53" s="362"/>
      <c r="AB53" s="365"/>
      <c r="AD53" s="361"/>
      <c r="AF53" s="470"/>
      <c r="BG53" s="470"/>
    </row>
    <row r="54" spans="3:59" s="466" customFormat="1" ht="69" customHeight="1" x14ac:dyDescent="0.25">
      <c r="C54" s="464"/>
      <c r="E54" s="511"/>
      <c r="H54" s="501"/>
      <c r="I54" s="202"/>
      <c r="J54" s="153"/>
      <c r="K54" s="153"/>
      <c r="L54" s="153"/>
      <c r="M54" s="154"/>
      <c r="N54" s="464"/>
      <c r="O54" s="464"/>
      <c r="P54" s="464"/>
      <c r="S54" s="153"/>
      <c r="T54" s="146"/>
      <c r="V54" s="18"/>
      <c r="W54" s="18"/>
      <c r="X54" s="147"/>
      <c r="Y54" s="15"/>
      <c r="AA54" s="362"/>
      <c r="AB54" s="365"/>
      <c r="AD54" s="364"/>
      <c r="AF54" s="470"/>
      <c r="BG54" s="470"/>
    </row>
    <row r="55" spans="3:59" s="466" customFormat="1" ht="69" customHeight="1" x14ac:dyDescent="0.25">
      <c r="C55" s="464"/>
      <c r="E55" s="511"/>
      <c r="H55" s="501"/>
      <c r="I55" s="202"/>
      <c r="J55" s="389"/>
      <c r="K55" s="153"/>
      <c r="L55" s="153"/>
      <c r="M55" s="157"/>
      <c r="N55" s="464"/>
      <c r="O55" s="464"/>
      <c r="P55" s="464"/>
      <c r="S55" s="153"/>
      <c r="T55" s="146"/>
      <c r="V55" s="158"/>
      <c r="W55" s="158"/>
      <c r="X55" s="147"/>
      <c r="Y55" s="15"/>
      <c r="AA55" s="362"/>
      <c r="AB55" s="365"/>
      <c r="AD55" s="364"/>
      <c r="AF55" s="470"/>
      <c r="BG55" s="470"/>
    </row>
    <row r="56" spans="3:59" s="466" customFormat="1" ht="69" customHeight="1" x14ac:dyDescent="0.25">
      <c r="C56" s="464"/>
      <c r="E56" s="511"/>
      <c r="H56" s="501"/>
      <c r="I56" s="376"/>
      <c r="J56" s="376"/>
      <c r="K56" s="15"/>
      <c r="L56" s="153"/>
      <c r="M56" s="154"/>
      <c r="N56" s="464"/>
      <c r="O56" s="464"/>
      <c r="P56" s="464"/>
      <c r="S56" s="15"/>
      <c r="T56" s="146"/>
      <c r="V56" s="18"/>
      <c r="W56" s="18"/>
      <c r="X56" s="147"/>
      <c r="Y56" s="15"/>
      <c r="AA56" s="362"/>
      <c r="AB56" s="365"/>
      <c r="AD56" s="17"/>
      <c r="AF56" s="470"/>
      <c r="BG56" s="470"/>
    </row>
    <row r="57" spans="3:59" s="466" customFormat="1" ht="69" customHeight="1" x14ac:dyDescent="0.25">
      <c r="C57" s="464"/>
      <c r="E57" s="511"/>
      <c r="H57" s="501"/>
      <c r="I57" s="390"/>
      <c r="J57" s="15"/>
      <c r="K57" s="15"/>
      <c r="L57" s="17"/>
      <c r="M57" s="162"/>
      <c r="N57" s="464"/>
      <c r="O57" s="464"/>
      <c r="P57" s="464"/>
      <c r="S57" s="15"/>
      <c r="T57" s="146"/>
      <c r="V57" s="18"/>
      <c r="W57" s="18"/>
      <c r="X57" s="147"/>
      <c r="Y57" s="15"/>
      <c r="AA57" s="362"/>
      <c r="AB57" s="365"/>
      <c r="AD57" s="364"/>
      <c r="AF57" s="470"/>
      <c r="BG57" s="470"/>
    </row>
    <row r="58" spans="3:59" s="466" customFormat="1" ht="69" customHeight="1" x14ac:dyDescent="0.25">
      <c r="C58" s="464"/>
      <c r="E58" s="511"/>
      <c r="H58" s="501"/>
      <c r="I58" s="202"/>
      <c r="J58" s="15"/>
      <c r="K58" s="15"/>
      <c r="L58" s="391"/>
      <c r="M58" s="164"/>
      <c r="N58" s="464"/>
      <c r="O58" s="464"/>
      <c r="P58" s="464"/>
      <c r="S58" s="15"/>
      <c r="T58" s="146"/>
      <c r="V58" s="18"/>
      <c r="W58" s="155"/>
      <c r="X58" s="147"/>
      <c r="Y58" s="15"/>
      <c r="AA58" s="362"/>
      <c r="AB58" s="365"/>
      <c r="AD58" s="17"/>
      <c r="AF58" s="470"/>
      <c r="BG58" s="470"/>
    </row>
    <row r="59" spans="3:59" s="466" customFormat="1" ht="69" customHeight="1" x14ac:dyDescent="0.25">
      <c r="C59" s="464"/>
      <c r="E59" s="511"/>
      <c r="H59" s="501"/>
      <c r="I59" s="376"/>
      <c r="J59" s="15"/>
      <c r="K59" s="27"/>
      <c r="L59" s="27"/>
      <c r="M59" s="154"/>
      <c r="N59" s="464"/>
      <c r="O59" s="464"/>
      <c r="P59" s="464"/>
      <c r="S59" s="27"/>
      <c r="T59" s="146"/>
      <c r="V59" s="18"/>
      <c r="W59" s="18"/>
      <c r="X59" s="147"/>
      <c r="Y59" s="15"/>
      <c r="AA59" s="362"/>
      <c r="AB59" s="365"/>
      <c r="AD59" s="17"/>
      <c r="AF59" s="470"/>
      <c r="AG59" s="470"/>
      <c r="AH59" s="470"/>
      <c r="AI59" s="470"/>
      <c r="AJ59" s="470"/>
      <c r="AK59" s="470"/>
      <c r="AL59" s="470"/>
      <c r="AM59" s="470"/>
      <c r="AN59" s="470"/>
      <c r="AO59" s="470"/>
      <c r="AP59" s="470"/>
      <c r="AQ59" s="470"/>
      <c r="AR59" s="470"/>
      <c r="AS59" s="470"/>
      <c r="AT59" s="470"/>
      <c r="AU59" s="470"/>
      <c r="AV59" s="470"/>
      <c r="AW59" s="470"/>
      <c r="AX59" s="470"/>
      <c r="AY59" s="470"/>
      <c r="AZ59" s="470"/>
      <c r="BA59" s="470"/>
      <c r="BB59" s="470"/>
      <c r="BC59" s="470"/>
      <c r="BD59" s="470"/>
      <c r="BE59" s="470"/>
      <c r="BF59" s="470"/>
      <c r="BG59" s="470"/>
    </row>
    <row r="60" spans="3:59" s="466" customFormat="1" ht="69" customHeight="1" x14ac:dyDescent="0.25">
      <c r="C60" s="464"/>
      <c r="E60" s="511"/>
      <c r="H60" s="501"/>
      <c r="I60" s="202"/>
      <c r="J60" s="15"/>
      <c r="K60" s="15"/>
      <c r="L60" s="15"/>
      <c r="M60" s="162"/>
      <c r="N60" s="464"/>
      <c r="O60" s="464"/>
      <c r="P60" s="464"/>
      <c r="S60" s="15"/>
      <c r="T60" s="146"/>
      <c r="V60" s="18"/>
      <c r="W60" s="18"/>
      <c r="X60" s="147"/>
      <c r="Y60" s="15"/>
      <c r="AA60" s="362"/>
      <c r="AB60" s="365"/>
      <c r="AD60" s="17"/>
      <c r="AF60" s="470"/>
      <c r="BG60" s="470"/>
    </row>
    <row r="61" spans="3:59" s="466" customFormat="1" ht="69" customHeight="1" x14ac:dyDescent="0.25">
      <c r="C61" s="464"/>
      <c r="E61" s="511"/>
      <c r="H61" s="501"/>
      <c r="I61" s="202"/>
      <c r="J61" s="15"/>
      <c r="K61" s="15"/>
      <c r="L61" s="15"/>
      <c r="M61" s="162"/>
      <c r="N61" s="464"/>
      <c r="O61" s="464"/>
      <c r="P61" s="464"/>
      <c r="S61" s="15"/>
      <c r="T61" s="146"/>
      <c r="V61" s="18"/>
      <c r="W61" s="18"/>
      <c r="X61" s="147"/>
      <c r="Y61" s="15"/>
      <c r="AA61" s="362"/>
      <c r="AB61" s="365"/>
      <c r="AD61" s="17"/>
      <c r="AF61" s="470"/>
      <c r="BG61" s="470"/>
    </row>
    <row r="62" spans="3:59" s="466" customFormat="1" ht="69" customHeight="1" x14ac:dyDescent="0.25">
      <c r="C62" s="464"/>
      <c r="E62" s="511"/>
      <c r="H62" s="501"/>
      <c r="I62" s="202"/>
      <c r="J62" s="15"/>
      <c r="K62" s="15"/>
      <c r="L62" s="15"/>
      <c r="M62" s="162"/>
      <c r="N62" s="464"/>
      <c r="O62" s="464"/>
      <c r="P62" s="464"/>
      <c r="S62" s="15"/>
      <c r="T62" s="146"/>
      <c r="V62" s="18"/>
      <c r="W62" s="18"/>
      <c r="X62" s="147"/>
      <c r="Y62" s="15"/>
      <c r="AA62" s="362"/>
      <c r="AB62" s="365"/>
      <c r="AD62" s="175"/>
      <c r="AF62" s="470"/>
      <c r="BG62" s="470"/>
    </row>
    <row r="63" spans="3:59" s="466" customFormat="1" ht="69" customHeight="1" x14ac:dyDescent="0.25">
      <c r="C63" s="464"/>
      <c r="E63" s="511"/>
      <c r="H63" s="501"/>
      <c r="I63" s="202"/>
      <c r="J63" s="27"/>
      <c r="K63" s="27"/>
      <c r="L63" s="27"/>
      <c r="M63" s="164"/>
      <c r="N63" s="464"/>
      <c r="O63" s="464"/>
      <c r="P63" s="464"/>
      <c r="S63" s="27"/>
      <c r="T63" s="146"/>
      <c r="V63" s="18"/>
      <c r="W63" s="18"/>
      <c r="X63" s="147"/>
      <c r="Y63" s="15"/>
      <c r="AA63" s="362"/>
      <c r="AB63" s="365"/>
      <c r="AD63" s="17"/>
      <c r="AF63" s="470"/>
      <c r="BG63" s="470"/>
    </row>
    <row r="64" spans="3:59" s="466" customFormat="1" ht="69" customHeight="1" x14ac:dyDescent="0.25">
      <c r="C64" s="464"/>
      <c r="E64" s="508"/>
      <c r="H64" s="501"/>
      <c r="I64" s="367"/>
      <c r="J64" s="392"/>
      <c r="N64" s="464"/>
      <c r="O64" s="464"/>
      <c r="P64" s="464"/>
      <c r="T64" s="146"/>
      <c r="X64" s="147"/>
      <c r="Y64" s="203"/>
      <c r="AA64" s="362"/>
      <c r="AB64" s="365"/>
      <c r="AD64" s="15"/>
      <c r="AF64" s="470"/>
      <c r="BG64" s="470"/>
    </row>
    <row r="65" spans="3:59" s="466" customFormat="1" ht="69" customHeight="1" x14ac:dyDescent="0.25">
      <c r="C65" s="464"/>
      <c r="E65" s="508"/>
      <c r="H65" s="501"/>
      <c r="I65" s="202"/>
      <c r="J65" s="392"/>
      <c r="N65" s="464"/>
      <c r="O65" s="464"/>
      <c r="P65" s="464"/>
      <c r="T65" s="146"/>
      <c r="X65" s="147"/>
      <c r="Y65" s="203"/>
      <c r="AA65" s="362"/>
      <c r="AB65" s="365"/>
      <c r="AD65" s="15"/>
      <c r="AF65" s="470"/>
      <c r="BG65" s="470"/>
    </row>
    <row r="66" spans="3:59" s="466" customFormat="1" ht="69" customHeight="1" x14ac:dyDescent="0.25">
      <c r="C66" s="464"/>
      <c r="E66" s="508"/>
      <c r="H66" s="501"/>
      <c r="I66" s="202"/>
      <c r="J66" s="392"/>
      <c r="N66" s="464"/>
      <c r="O66" s="464"/>
      <c r="P66" s="464"/>
      <c r="T66" s="146"/>
      <c r="X66" s="147"/>
      <c r="Y66" s="203"/>
      <c r="AA66" s="362"/>
      <c r="AB66" s="365"/>
      <c r="AD66" s="15"/>
      <c r="AF66" s="470"/>
      <c r="BG66" s="470"/>
    </row>
    <row r="67" spans="3:59" s="466" customFormat="1" ht="69" customHeight="1" x14ac:dyDescent="0.25">
      <c r="C67" s="464"/>
      <c r="E67" s="508"/>
      <c r="H67" s="501"/>
      <c r="I67" s="202"/>
      <c r="J67" s="392"/>
      <c r="N67" s="464"/>
      <c r="O67" s="464"/>
      <c r="P67" s="464"/>
      <c r="T67" s="146"/>
      <c r="X67" s="147"/>
      <c r="Y67" s="203"/>
      <c r="AA67" s="362"/>
      <c r="AB67" s="365"/>
      <c r="AD67" s="15"/>
      <c r="AF67" s="470"/>
      <c r="BG67" s="470"/>
    </row>
    <row r="68" spans="3:59" s="466" customFormat="1" ht="69" customHeight="1" x14ac:dyDescent="0.2">
      <c r="C68" s="464"/>
      <c r="E68" s="503"/>
      <c r="H68" s="501"/>
      <c r="I68" s="370"/>
      <c r="N68" s="464"/>
      <c r="O68" s="464"/>
      <c r="P68" s="464"/>
      <c r="T68" s="146"/>
      <c r="X68" s="147"/>
      <c r="Y68" s="372"/>
      <c r="AA68" s="362"/>
      <c r="AB68" s="365"/>
      <c r="AF68" s="470"/>
      <c r="BG68" s="470"/>
    </row>
    <row r="69" spans="3:59" s="466" customFormat="1" ht="69" customHeight="1" x14ac:dyDescent="0.25">
      <c r="C69" s="464"/>
      <c r="E69" s="503"/>
      <c r="H69" s="501"/>
      <c r="I69" s="202"/>
      <c r="J69" s="203"/>
      <c r="K69" s="27"/>
      <c r="L69" s="20"/>
      <c r="M69" s="197"/>
      <c r="N69" s="464"/>
      <c r="O69" s="464"/>
      <c r="P69" s="464"/>
      <c r="T69" s="146"/>
      <c r="U69" s="27"/>
      <c r="V69" s="393"/>
      <c r="W69" s="393"/>
      <c r="X69" s="147"/>
      <c r="Y69" s="27"/>
      <c r="AA69" s="362"/>
      <c r="AB69" s="365"/>
      <c r="AF69" s="470"/>
      <c r="BG69" s="470"/>
    </row>
    <row r="70" spans="3:59" s="466" customFormat="1" ht="69" customHeight="1" x14ac:dyDescent="0.25">
      <c r="C70" s="464"/>
      <c r="E70" s="503"/>
      <c r="H70" s="501"/>
      <c r="I70" s="202"/>
      <c r="J70" s="203"/>
      <c r="K70" s="17"/>
      <c r="L70" s="199"/>
      <c r="M70" s="164"/>
      <c r="N70" s="464"/>
      <c r="O70" s="464"/>
      <c r="P70" s="464"/>
      <c r="T70" s="146"/>
      <c r="U70" s="17"/>
      <c r="V70" s="393"/>
      <c r="W70" s="393"/>
      <c r="X70" s="147"/>
      <c r="Y70" s="27"/>
      <c r="AA70" s="362"/>
      <c r="AB70" s="365"/>
      <c r="AF70" s="470"/>
      <c r="BG70" s="470"/>
    </row>
    <row r="71" spans="3:59" s="466" customFormat="1" ht="69" customHeight="1" x14ac:dyDescent="0.2">
      <c r="C71" s="464"/>
      <c r="E71" s="503"/>
      <c r="H71" s="501"/>
      <c r="I71" s="465"/>
      <c r="J71" s="203"/>
      <c r="K71" s="465"/>
      <c r="L71" s="200"/>
      <c r="M71" s="465"/>
      <c r="N71" s="464"/>
      <c r="O71" s="464"/>
      <c r="P71" s="395"/>
      <c r="T71" s="146"/>
      <c r="U71" s="465"/>
      <c r="V71" s="378"/>
      <c r="W71" s="201"/>
      <c r="X71" s="147"/>
      <c r="Y71" s="403"/>
      <c r="AA71" s="362"/>
      <c r="AB71" s="365"/>
      <c r="AF71" s="470"/>
      <c r="BG71" s="470"/>
    </row>
    <row r="72" spans="3:59" s="466" customFormat="1" ht="69" customHeight="1" x14ac:dyDescent="0.2">
      <c r="C72" s="464"/>
      <c r="E72" s="503"/>
      <c r="H72" s="501"/>
      <c r="I72" s="202"/>
      <c r="J72" s="199"/>
      <c r="K72" s="16"/>
      <c r="L72" s="199"/>
      <c r="M72" s="164"/>
      <c r="N72" s="464"/>
      <c r="O72" s="464"/>
      <c r="P72" s="464"/>
      <c r="T72" s="146"/>
      <c r="U72" s="16"/>
      <c r="V72" s="393"/>
      <c r="W72" s="393"/>
      <c r="X72" s="147"/>
      <c r="Y72" s="403"/>
      <c r="AA72" s="362"/>
      <c r="AB72" s="365"/>
      <c r="AF72" s="470"/>
      <c r="BG72" s="470"/>
    </row>
    <row r="73" spans="3:59" s="466" customFormat="1" ht="69" customHeight="1" x14ac:dyDescent="0.2">
      <c r="C73" s="464"/>
      <c r="E73" s="503"/>
      <c r="H73" s="501"/>
      <c r="I73" s="370"/>
      <c r="N73" s="464"/>
      <c r="O73" s="464"/>
      <c r="T73" s="146"/>
      <c r="X73" s="147"/>
      <c r="Y73" s="372"/>
      <c r="AA73" s="362"/>
      <c r="AB73" s="365"/>
      <c r="AF73" s="470"/>
      <c r="BG73" s="470"/>
    </row>
    <row r="74" spans="3:59" s="466" customFormat="1" ht="69" customHeight="1" x14ac:dyDescent="0.2">
      <c r="C74" s="464"/>
      <c r="E74" s="503"/>
      <c r="H74" s="501"/>
      <c r="I74" s="370"/>
      <c r="N74" s="464"/>
      <c r="O74" s="464"/>
      <c r="T74" s="146"/>
      <c r="X74" s="147"/>
      <c r="Y74" s="372"/>
      <c r="AA74" s="362"/>
      <c r="AB74" s="365"/>
      <c r="AF74" s="470"/>
      <c r="BG74" s="470"/>
    </row>
    <row r="75" spans="3:59" s="466" customFormat="1" ht="69" customHeight="1" x14ac:dyDescent="0.25">
      <c r="C75" s="464"/>
      <c r="E75" s="503"/>
      <c r="H75" s="501"/>
      <c r="I75" s="202"/>
      <c r="N75" s="464"/>
      <c r="O75" s="464"/>
      <c r="P75" s="395"/>
      <c r="T75" s="146"/>
      <c r="X75" s="147"/>
      <c r="Y75" s="366"/>
      <c r="AA75" s="362"/>
      <c r="AB75" s="365"/>
      <c r="AF75" s="470"/>
      <c r="BG75" s="470"/>
    </row>
    <row r="76" spans="3:59" s="466" customFormat="1" ht="69" customHeight="1" x14ac:dyDescent="0.2">
      <c r="C76" s="464"/>
      <c r="E76" s="503"/>
      <c r="H76" s="258"/>
      <c r="I76" s="386"/>
      <c r="J76" s="199"/>
      <c r="K76" s="17"/>
      <c r="L76" s="17"/>
      <c r="N76" s="464"/>
      <c r="O76" s="464"/>
      <c r="P76" s="464"/>
      <c r="T76" s="146"/>
      <c r="U76" s="17"/>
      <c r="V76" s="393"/>
      <c r="W76" s="393"/>
      <c r="X76" s="147"/>
      <c r="Y76" s="366"/>
      <c r="AA76" s="362"/>
      <c r="AB76" s="365"/>
      <c r="AF76" s="470"/>
      <c r="BG76" s="470"/>
    </row>
    <row r="77" spans="3:59" s="466" customFormat="1" ht="69" customHeight="1" x14ac:dyDescent="0.25">
      <c r="C77" s="464"/>
      <c r="E77" s="503"/>
      <c r="H77" s="258"/>
      <c r="I77" s="370"/>
      <c r="J77" s="396"/>
      <c r="N77" s="464"/>
      <c r="O77" s="464"/>
      <c r="P77" s="464"/>
      <c r="T77" s="146"/>
      <c r="X77" s="147"/>
      <c r="AA77" s="362"/>
      <c r="AB77" s="365"/>
      <c r="AF77" s="470"/>
      <c r="BG77" s="470"/>
    </row>
    <row r="78" spans="3:59" s="466" customFormat="1" ht="69" customHeight="1" x14ac:dyDescent="0.2">
      <c r="C78" s="464"/>
      <c r="E78" s="503"/>
      <c r="H78" s="258"/>
      <c r="I78" s="397"/>
      <c r="J78" s="199"/>
      <c r="K78" s="17"/>
      <c r="L78" s="17"/>
      <c r="N78" s="464"/>
      <c r="O78" s="464"/>
      <c r="P78" s="464"/>
      <c r="T78" s="146"/>
      <c r="U78" s="17"/>
      <c r="V78" s="393"/>
      <c r="W78" s="393"/>
      <c r="X78" s="147"/>
      <c r="Y78" s="361"/>
      <c r="AA78" s="362"/>
      <c r="AB78" s="365"/>
      <c r="AF78" s="470"/>
      <c r="BG78" s="470"/>
    </row>
    <row r="79" spans="3:59" s="466" customFormat="1" ht="69" customHeight="1" x14ac:dyDescent="0.2">
      <c r="C79" s="464"/>
      <c r="E79" s="503"/>
      <c r="H79" s="258"/>
      <c r="I79" s="386"/>
      <c r="J79" s="398"/>
      <c r="K79" s="398"/>
      <c r="N79" s="464"/>
      <c r="O79" s="464"/>
      <c r="P79" s="464"/>
      <c r="T79" s="146"/>
      <c r="X79" s="147"/>
      <c r="AA79" s="362"/>
      <c r="AB79" s="365"/>
      <c r="AF79" s="470"/>
      <c r="BG79" s="470"/>
    </row>
    <row r="80" spans="3:59" s="466" customFormat="1" ht="69" customHeight="1" x14ac:dyDescent="0.2">
      <c r="C80" s="464"/>
      <c r="E80" s="511"/>
      <c r="H80" s="258"/>
      <c r="I80" s="399"/>
      <c r="K80" s="503"/>
      <c r="M80" s="400"/>
      <c r="N80" s="464"/>
      <c r="O80" s="464"/>
      <c r="P80" s="464"/>
      <c r="T80" s="146"/>
      <c r="V80" s="382"/>
      <c r="W80" s="382"/>
      <c r="X80" s="147"/>
      <c r="Y80" s="196"/>
      <c r="AA80" s="362"/>
      <c r="AB80" s="365"/>
      <c r="AF80" s="470"/>
      <c r="BG80" s="470"/>
    </row>
    <row r="81" spans="3:59" s="466" customFormat="1" ht="69" customHeight="1" x14ac:dyDescent="0.25">
      <c r="C81" s="464"/>
      <c r="E81" s="511"/>
      <c r="H81" s="258"/>
      <c r="I81" s="401"/>
      <c r="K81" s="503"/>
      <c r="M81" s="400"/>
      <c r="N81" s="464"/>
      <c r="O81" s="464"/>
      <c r="P81" s="464"/>
      <c r="T81" s="146"/>
      <c r="V81" s="382"/>
      <c r="W81" s="382"/>
      <c r="X81" s="147"/>
      <c r="Y81" s="196"/>
      <c r="AA81" s="362"/>
      <c r="AB81" s="365"/>
      <c r="AF81" s="470"/>
      <c r="BG81" s="470"/>
    </row>
    <row r="82" spans="3:59" s="466" customFormat="1" ht="69" customHeight="1" x14ac:dyDescent="0.25">
      <c r="C82" s="464"/>
      <c r="E82" s="511"/>
      <c r="H82" s="258"/>
      <c r="I82" s="401"/>
      <c r="K82" s="380"/>
      <c r="M82" s="400"/>
      <c r="N82" s="464"/>
      <c r="O82" s="464"/>
      <c r="P82" s="395"/>
      <c r="T82" s="146"/>
      <c r="V82" s="382"/>
      <c r="W82" s="382"/>
      <c r="X82" s="147"/>
      <c r="Y82" s="196"/>
      <c r="AA82" s="362"/>
      <c r="AB82" s="365"/>
      <c r="AF82" s="470"/>
      <c r="BG82" s="470"/>
    </row>
    <row r="83" spans="3:59" s="466" customFormat="1" ht="69" customHeight="1" x14ac:dyDescent="0.2">
      <c r="C83" s="464"/>
      <c r="E83" s="511"/>
      <c r="H83" s="258"/>
      <c r="I83" s="402"/>
      <c r="M83" s="400"/>
      <c r="N83" s="464"/>
      <c r="O83" s="464"/>
      <c r="P83" s="464"/>
      <c r="T83" s="146"/>
      <c r="V83" s="382"/>
      <c r="W83" s="382"/>
      <c r="X83" s="147"/>
      <c r="Y83" s="372"/>
      <c r="AA83" s="362"/>
      <c r="AB83" s="365"/>
      <c r="AF83" s="470"/>
      <c r="BG83" s="470"/>
    </row>
    <row r="84" spans="3:59" s="466" customFormat="1" ht="69" customHeight="1" x14ac:dyDescent="0.2">
      <c r="C84" s="464"/>
      <c r="E84" s="511"/>
      <c r="H84" s="258"/>
      <c r="I84" s="402"/>
      <c r="M84" s="400"/>
      <c r="N84" s="464"/>
      <c r="O84" s="464"/>
      <c r="P84" s="464"/>
      <c r="T84" s="146"/>
      <c r="V84" s="382"/>
      <c r="W84" s="382"/>
      <c r="X84" s="147"/>
      <c r="Y84" s="372"/>
      <c r="AA84" s="362"/>
      <c r="AB84" s="365"/>
      <c r="AF84" s="470"/>
      <c r="BG84" s="470"/>
    </row>
    <row r="85" spans="3:59" s="466" customFormat="1" ht="69" customHeight="1" x14ac:dyDescent="0.25">
      <c r="C85" s="464"/>
      <c r="E85" s="511"/>
      <c r="H85" s="258"/>
      <c r="I85" s="401"/>
      <c r="M85" s="400"/>
      <c r="N85" s="464"/>
      <c r="O85" s="464"/>
      <c r="P85" s="394"/>
      <c r="T85" s="146"/>
      <c r="V85" s="382"/>
      <c r="W85" s="382"/>
      <c r="X85" s="147"/>
      <c r="Y85" s="196"/>
      <c r="AA85" s="362"/>
      <c r="AB85" s="365"/>
      <c r="AF85" s="470"/>
      <c r="BG85" s="470"/>
    </row>
    <row r="86" spans="3:59" s="466" customFormat="1" ht="69" customHeight="1" x14ac:dyDescent="0.25">
      <c r="C86" s="464"/>
      <c r="E86" s="511"/>
      <c r="H86" s="258"/>
      <c r="I86" s="401"/>
      <c r="M86" s="400"/>
      <c r="N86" s="464"/>
      <c r="O86" s="464"/>
      <c r="P86" s="394"/>
      <c r="T86" s="146"/>
      <c r="V86" s="382"/>
      <c r="W86" s="382"/>
      <c r="X86" s="147"/>
      <c r="Y86" s="196"/>
      <c r="AA86" s="362"/>
      <c r="AB86" s="365"/>
      <c r="AF86" s="470"/>
      <c r="BG86" s="470"/>
    </row>
    <row r="87" spans="3:59" s="466" customFormat="1" ht="69" customHeight="1" x14ac:dyDescent="0.25">
      <c r="C87" s="464"/>
      <c r="E87" s="511"/>
      <c r="H87" s="258"/>
      <c r="I87" s="401"/>
      <c r="J87" s="199"/>
      <c r="K87" s="464"/>
      <c r="L87" s="380"/>
      <c r="M87" s="400"/>
      <c r="N87" s="464"/>
      <c r="O87" s="464"/>
      <c r="P87" s="258"/>
      <c r="S87" s="464"/>
      <c r="T87" s="146"/>
      <c r="V87" s="393"/>
      <c r="W87" s="393"/>
      <c r="X87" s="147"/>
      <c r="Y87" s="196"/>
      <c r="AA87" s="362"/>
      <c r="AB87" s="365"/>
      <c r="AF87" s="470"/>
      <c r="BG87" s="470"/>
    </row>
    <row r="88" spans="3:59" s="466" customFormat="1" ht="69" customHeight="1" x14ac:dyDescent="0.2">
      <c r="C88" s="464"/>
      <c r="E88" s="511"/>
      <c r="H88" s="258"/>
      <c r="I88" s="403"/>
      <c r="J88" s="395"/>
      <c r="K88" s="395"/>
      <c r="L88" s="395"/>
      <c r="M88" s="258"/>
      <c r="N88" s="464"/>
      <c r="O88" s="464"/>
      <c r="P88" s="464"/>
      <c r="T88" s="146"/>
      <c r="V88" s="393"/>
      <c r="W88" s="393"/>
      <c r="X88" s="147"/>
      <c r="Y88" s="372"/>
      <c r="AA88" s="362"/>
      <c r="AB88" s="365"/>
      <c r="AF88" s="470"/>
      <c r="BG88" s="470"/>
    </row>
    <row r="89" spans="3:59" s="466" customFormat="1" ht="69" customHeight="1" x14ac:dyDescent="0.25">
      <c r="C89" s="464"/>
      <c r="E89" s="511"/>
      <c r="H89" s="258"/>
      <c r="I89" s="376"/>
      <c r="J89" s="199"/>
      <c r="K89" s="258"/>
      <c r="L89" s="258"/>
      <c r="M89" s="258"/>
      <c r="N89" s="464"/>
      <c r="O89" s="464"/>
      <c r="P89" s="258"/>
      <c r="S89" s="258"/>
      <c r="T89" s="146"/>
      <c r="V89" s="393"/>
      <c r="W89" s="393"/>
      <c r="X89" s="147"/>
      <c r="Y89" s="196"/>
      <c r="AA89" s="362"/>
      <c r="AB89" s="365"/>
      <c r="AF89" s="470"/>
      <c r="BG89" s="470"/>
    </row>
    <row r="90" spans="3:59" s="466" customFormat="1" ht="69" customHeight="1" x14ac:dyDescent="0.25">
      <c r="C90" s="464"/>
      <c r="E90" s="511"/>
      <c r="H90" s="258"/>
      <c r="I90" s="376"/>
      <c r="J90" s="199"/>
      <c r="K90" s="258"/>
      <c r="L90" s="258"/>
      <c r="M90" s="258"/>
      <c r="N90" s="464"/>
      <c r="O90" s="464"/>
      <c r="P90" s="258"/>
      <c r="S90" s="258"/>
      <c r="T90" s="146"/>
      <c r="V90" s="393"/>
      <c r="W90" s="393"/>
      <c r="X90" s="147"/>
      <c r="Y90" s="258"/>
      <c r="AA90" s="362"/>
      <c r="AB90" s="365"/>
      <c r="AF90" s="470"/>
      <c r="BG90" s="470"/>
    </row>
    <row r="91" spans="3:59" s="466" customFormat="1" ht="69" customHeight="1" x14ac:dyDescent="0.25">
      <c r="C91" s="464"/>
      <c r="E91" s="511"/>
      <c r="H91" s="258"/>
      <c r="I91" s="376"/>
      <c r="J91" s="199"/>
      <c r="K91" s="258"/>
      <c r="L91" s="258"/>
      <c r="M91" s="258"/>
      <c r="N91" s="464"/>
      <c r="O91" s="464"/>
      <c r="P91" s="258"/>
      <c r="S91" s="258"/>
      <c r="T91" s="146"/>
      <c r="V91" s="393"/>
      <c r="W91" s="393"/>
      <c r="X91" s="147"/>
      <c r="Y91" s="27"/>
      <c r="AA91" s="362"/>
      <c r="AB91" s="365"/>
      <c r="AF91" s="470"/>
      <c r="BG91" s="470"/>
    </row>
    <row r="92" spans="3:59" s="466" customFormat="1" ht="69" customHeight="1" x14ac:dyDescent="0.25">
      <c r="C92" s="464"/>
      <c r="E92" s="511"/>
      <c r="H92" s="258"/>
      <c r="I92" s="376"/>
      <c r="J92" s="199"/>
      <c r="K92" s="258"/>
      <c r="L92" s="258"/>
      <c r="M92" s="258"/>
      <c r="N92" s="464"/>
      <c r="O92" s="464"/>
      <c r="P92" s="258"/>
      <c r="S92" s="258"/>
      <c r="T92" s="146"/>
      <c r="V92" s="393"/>
      <c r="W92" s="393"/>
      <c r="X92" s="147"/>
      <c r="Y92" s="27"/>
      <c r="AA92" s="362"/>
      <c r="AB92" s="365"/>
      <c r="AF92" s="470"/>
      <c r="BG92" s="470"/>
    </row>
    <row r="93" spans="3:59" s="466" customFormat="1" ht="69" customHeight="1" x14ac:dyDescent="0.25">
      <c r="C93" s="464"/>
      <c r="E93" s="511"/>
      <c r="H93" s="258"/>
      <c r="I93" s="376"/>
      <c r="J93" s="199"/>
      <c r="K93" s="258"/>
      <c r="L93" s="258"/>
      <c r="M93" s="258"/>
      <c r="N93" s="464"/>
      <c r="O93" s="464"/>
      <c r="P93" s="258"/>
      <c r="S93" s="258"/>
      <c r="T93" s="146"/>
      <c r="V93" s="393"/>
      <c r="W93" s="393"/>
      <c r="X93" s="147"/>
      <c r="Y93" s="27"/>
      <c r="AA93" s="362"/>
      <c r="AB93" s="365"/>
      <c r="AF93" s="470"/>
      <c r="BG93" s="470"/>
    </row>
    <row r="94" spans="3:59" s="466" customFormat="1" ht="69" customHeight="1" x14ac:dyDescent="0.25">
      <c r="C94" s="464"/>
      <c r="E94" s="511"/>
      <c r="H94" s="258"/>
      <c r="I94" s="376"/>
      <c r="J94" s="199"/>
      <c r="K94" s="258"/>
      <c r="L94" s="258"/>
      <c r="M94" s="258"/>
      <c r="N94" s="464"/>
      <c r="O94" s="464"/>
      <c r="P94" s="258"/>
      <c r="S94" s="258"/>
      <c r="T94" s="146"/>
      <c r="V94" s="393"/>
      <c r="W94" s="393"/>
      <c r="X94" s="147"/>
      <c r="Y94" s="258"/>
      <c r="AA94" s="362"/>
      <c r="AB94" s="365"/>
      <c r="AF94" s="470"/>
      <c r="BG94" s="470"/>
    </row>
    <row r="95" spans="3:59" s="466" customFormat="1" ht="69" customHeight="1" x14ac:dyDescent="0.25">
      <c r="C95" s="464"/>
      <c r="E95" s="503"/>
      <c r="H95" s="501"/>
      <c r="I95" s="388"/>
      <c r="J95" s="199"/>
      <c r="N95" s="464"/>
      <c r="O95" s="464"/>
      <c r="P95" s="464"/>
      <c r="T95" s="146"/>
      <c r="X95" s="147"/>
      <c r="Y95" s="258"/>
      <c r="AA95" s="362"/>
      <c r="AB95" s="365"/>
      <c r="AF95" s="470"/>
      <c r="BG95" s="470"/>
    </row>
    <row r="96" spans="3:59" s="466" customFormat="1" ht="69" customHeight="1" x14ac:dyDescent="0.25">
      <c r="C96" s="464"/>
      <c r="E96" s="503"/>
      <c r="H96" s="501"/>
      <c r="I96" s="504"/>
      <c r="N96" s="464"/>
      <c r="O96" s="464"/>
      <c r="P96" s="464"/>
      <c r="T96" s="146"/>
      <c r="X96" s="147"/>
      <c r="AA96" s="362"/>
      <c r="AB96" s="365"/>
      <c r="AF96" s="470"/>
      <c r="BG96" s="470"/>
    </row>
    <row r="97" spans="3:59" s="466" customFormat="1" ht="69" customHeight="1" x14ac:dyDescent="0.25">
      <c r="C97" s="464"/>
      <c r="E97" s="503"/>
      <c r="H97" s="501"/>
      <c r="I97" s="388"/>
      <c r="J97" s="199"/>
      <c r="K97" s="258"/>
      <c r="L97" s="258"/>
      <c r="M97" s="258"/>
      <c r="N97" s="464"/>
      <c r="O97" s="464"/>
      <c r="P97" s="258"/>
      <c r="S97" s="258"/>
      <c r="T97" s="146"/>
      <c r="V97" s="393"/>
      <c r="W97" s="393"/>
      <c r="X97" s="147"/>
      <c r="Y97" s="258"/>
      <c r="AA97" s="362"/>
      <c r="AB97" s="365"/>
      <c r="AF97" s="470"/>
      <c r="BG97" s="470"/>
    </row>
    <row r="98" spans="3:59" s="466" customFormat="1" ht="69" customHeight="1" x14ac:dyDescent="0.25">
      <c r="C98" s="464"/>
      <c r="E98" s="503"/>
      <c r="H98" s="501"/>
      <c r="I98" s="388"/>
      <c r="J98" s="199"/>
      <c r="K98" s="258"/>
      <c r="L98" s="258"/>
      <c r="M98" s="409"/>
      <c r="N98" s="464"/>
      <c r="O98" s="464"/>
      <c r="P98" s="258"/>
      <c r="S98" s="258"/>
      <c r="T98" s="146"/>
      <c r="V98" s="393"/>
      <c r="W98" s="393"/>
      <c r="X98" s="147"/>
      <c r="Y98" s="258"/>
      <c r="AA98" s="362"/>
      <c r="AB98" s="365"/>
      <c r="AF98" s="470"/>
      <c r="BG98" s="470"/>
    </row>
    <row r="99" spans="3:59" s="466" customFormat="1" ht="69" customHeight="1" x14ac:dyDescent="0.25">
      <c r="C99" s="464"/>
      <c r="E99" s="503"/>
      <c r="H99" s="501"/>
      <c r="I99" s="388"/>
      <c r="J99" s="199"/>
      <c r="K99" s="258"/>
      <c r="L99" s="258"/>
      <c r="M99" s="409"/>
      <c r="N99" s="464"/>
      <c r="O99" s="464"/>
      <c r="P99" s="258"/>
      <c r="S99" s="258"/>
      <c r="T99" s="146"/>
      <c r="V99" s="393"/>
      <c r="W99" s="393"/>
      <c r="X99" s="147"/>
      <c r="Y99" s="258"/>
      <c r="AA99" s="362"/>
      <c r="AB99" s="365"/>
      <c r="AF99" s="470"/>
      <c r="BG99" s="470"/>
    </row>
    <row r="100" spans="3:59" s="466" customFormat="1" ht="69" customHeight="1" x14ac:dyDescent="0.25">
      <c r="C100" s="464"/>
      <c r="E100" s="503"/>
      <c r="H100" s="258"/>
      <c r="I100" s="366"/>
      <c r="J100" s="199"/>
      <c r="K100" s="258"/>
      <c r="L100" s="258"/>
      <c r="M100" s="409"/>
      <c r="N100" s="464"/>
      <c r="O100" s="464"/>
      <c r="P100" s="464"/>
      <c r="S100" s="258"/>
      <c r="T100" s="146"/>
      <c r="V100" s="393"/>
      <c r="W100" s="393"/>
      <c r="X100" s="147"/>
      <c r="Y100" s="258"/>
      <c r="AA100" s="362"/>
      <c r="AB100" s="365"/>
      <c r="AF100" s="470"/>
      <c r="BG100" s="470"/>
    </row>
    <row r="101" spans="3:59" s="466" customFormat="1" ht="69" customHeight="1" x14ac:dyDescent="0.25">
      <c r="C101" s="464"/>
      <c r="E101" s="503"/>
      <c r="H101" s="258"/>
      <c r="I101" s="366"/>
      <c r="J101" s="199"/>
      <c r="K101" s="258"/>
      <c r="L101" s="258"/>
      <c r="M101" s="409"/>
      <c r="N101" s="464"/>
      <c r="O101" s="464"/>
      <c r="P101" s="464"/>
      <c r="S101" s="258"/>
      <c r="T101" s="146"/>
      <c r="V101" s="393"/>
      <c r="W101" s="393"/>
      <c r="X101" s="147"/>
      <c r="Y101" s="258"/>
      <c r="AA101" s="362"/>
      <c r="AB101" s="365"/>
      <c r="AF101" s="470"/>
      <c r="BG101" s="470"/>
    </row>
    <row r="102" spans="3:59" s="466" customFormat="1" ht="69" customHeight="1" x14ac:dyDescent="0.25">
      <c r="C102" s="464"/>
      <c r="E102" s="503"/>
      <c r="H102" s="258"/>
      <c r="I102" s="364"/>
      <c r="J102" s="199"/>
      <c r="K102" s="258"/>
      <c r="L102" s="464"/>
      <c r="M102" s="409"/>
      <c r="N102" s="464"/>
      <c r="O102" s="464"/>
      <c r="P102" s="464"/>
      <c r="S102" s="258"/>
      <c r="T102" s="146"/>
      <c r="U102" s="258"/>
      <c r="V102" s="393"/>
      <c r="W102" s="393"/>
      <c r="X102" s="147"/>
      <c r="Y102" s="258"/>
      <c r="AA102" s="362"/>
      <c r="AB102" s="365"/>
      <c r="AF102" s="470"/>
      <c r="BG102" s="470"/>
    </row>
    <row r="103" spans="3:59" s="466" customFormat="1" ht="69" customHeight="1" x14ac:dyDescent="0.25">
      <c r="C103" s="464"/>
      <c r="E103" s="503"/>
      <c r="H103" s="258"/>
      <c r="I103" s="364"/>
      <c r="J103" s="199"/>
      <c r="K103" s="258"/>
      <c r="L103" s="464"/>
      <c r="M103" s="409"/>
      <c r="N103" s="464"/>
      <c r="O103" s="464"/>
      <c r="P103" s="464"/>
      <c r="S103" s="258"/>
      <c r="T103" s="146"/>
      <c r="U103" s="258"/>
      <c r="V103" s="393"/>
      <c r="W103" s="393"/>
      <c r="X103" s="147"/>
      <c r="Y103" s="258"/>
      <c r="AA103" s="362"/>
      <c r="AB103" s="365"/>
      <c r="AF103" s="470"/>
      <c r="BG103" s="470"/>
    </row>
    <row r="104" spans="3:59" s="466" customFormat="1" ht="69" customHeight="1" x14ac:dyDescent="0.25">
      <c r="C104" s="464"/>
      <c r="E104" s="503"/>
      <c r="H104" s="258"/>
      <c r="I104" s="364"/>
      <c r="J104" s="199"/>
      <c r="K104" s="258"/>
      <c r="L104" s="464"/>
      <c r="M104" s="409"/>
      <c r="N104" s="464"/>
      <c r="O104" s="464"/>
      <c r="P104" s="464"/>
      <c r="S104" s="258"/>
      <c r="T104" s="146"/>
      <c r="U104" s="258"/>
      <c r="V104" s="393"/>
      <c r="W104" s="393"/>
      <c r="X104" s="147"/>
      <c r="Y104" s="258"/>
      <c r="AA104" s="362"/>
      <c r="AB104" s="365"/>
      <c r="AF104" s="470"/>
      <c r="BG104" s="470"/>
    </row>
    <row r="105" spans="3:59" s="466" customFormat="1" ht="69" customHeight="1" x14ac:dyDescent="0.25">
      <c r="C105" s="464"/>
      <c r="E105" s="503"/>
      <c r="H105" s="258"/>
      <c r="I105" s="364"/>
      <c r="J105" s="199"/>
      <c r="K105" s="258"/>
      <c r="L105" s="464"/>
      <c r="M105" s="409"/>
      <c r="N105" s="464"/>
      <c r="O105" s="464"/>
      <c r="P105" s="464"/>
      <c r="S105" s="258"/>
      <c r="T105" s="146"/>
      <c r="U105" s="258"/>
      <c r="V105" s="393"/>
      <c r="W105" s="393"/>
      <c r="X105" s="147"/>
      <c r="Y105" s="258"/>
      <c r="AA105" s="362"/>
      <c r="AB105" s="365"/>
      <c r="AF105" s="470"/>
      <c r="BG105" s="470"/>
    </row>
    <row r="106" spans="3:59" s="466" customFormat="1" ht="69" customHeight="1" x14ac:dyDescent="0.25">
      <c r="C106" s="464"/>
      <c r="E106" s="503"/>
      <c r="H106" s="258"/>
      <c r="I106" s="364"/>
      <c r="J106" s="199"/>
      <c r="K106" s="199"/>
      <c r="L106" s="258"/>
      <c r="M106" s="505"/>
      <c r="N106" s="464"/>
      <c r="O106" s="464"/>
      <c r="P106" s="464"/>
      <c r="S106" s="199"/>
      <c r="T106" s="146"/>
      <c r="V106" s="393"/>
      <c r="W106" s="393"/>
      <c r="X106" s="147"/>
      <c r="Y106" s="258"/>
      <c r="Z106" s="365"/>
      <c r="AA106" s="362"/>
      <c r="AB106" s="365"/>
      <c r="AF106" s="470"/>
      <c r="BG106" s="470"/>
    </row>
    <row r="107" spans="3:59" s="466" customFormat="1" ht="69" customHeight="1" x14ac:dyDescent="0.25">
      <c r="C107" s="464"/>
      <c r="E107" s="503"/>
      <c r="H107" s="258"/>
      <c r="I107" s="364"/>
      <c r="J107" s="199"/>
      <c r="K107" s="199"/>
      <c r="L107" s="199"/>
      <c r="M107" s="409"/>
      <c r="N107" s="464"/>
      <c r="O107" s="464"/>
      <c r="P107" s="464"/>
      <c r="S107" s="199"/>
      <c r="T107" s="146"/>
      <c r="V107" s="393"/>
      <c r="W107" s="393"/>
      <c r="X107" s="147"/>
      <c r="Y107" s="258"/>
      <c r="AA107" s="362"/>
      <c r="AB107" s="365"/>
      <c r="AF107" s="470"/>
      <c r="BG107" s="470"/>
    </row>
    <row r="108" spans="3:59" s="466" customFormat="1" ht="69" customHeight="1" x14ac:dyDescent="0.25">
      <c r="C108" s="464"/>
      <c r="E108" s="510"/>
      <c r="H108" s="501"/>
      <c r="I108" s="202"/>
      <c r="N108" s="464"/>
      <c r="O108" s="464"/>
      <c r="P108" s="464"/>
      <c r="T108" s="146"/>
      <c r="X108" s="147"/>
      <c r="AA108" s="362"/>
      <c r="AB108" s="365"/>
      <c r="AF108" s="470"/>
      <c r="BG108" s="470"/>
    </row>
    <row r="109" spans="3:59" s="466" customFormat="1" ht="69" customHeight="1" x14ac:dyDescent="0.25">
      <c r="C109" s="464"/>
      <c r="E109" s="510"/>
      <c r="H109" s="501"/>
      <c r="I109" s="202"/>
      <c r="N109" s="464"/>
      <c r="O109" s="464"/>
      <c r="P109" s="464"/>
      <c r="T109" s="146"/>
      <c r="X109" s="147"/>
      <c r="AA109" s="362"/>
      <c r="AB109" s="365"/>
      <c r="AF109" s="470"/>
      <c r="BG109" s="470"/>
    </row>
    <row r="110" spans="3:59" s="466" customFormat="1" ht="69" customHeight="1" x14ac:dyDescent="0.25">
      <c r="C110" s="464"/>
      <c r="E110" s="510"/>
      <c r="H110" s="501"/>
      <c r="I110" s="202"/>
      <c r="N110" s="464"/>
      <c r="O110" s="464"/>
      <c r="P110" s="464"/>
      <c r="T110" s="146"/>
      <c r="X110" s="147"/>
      <c r="AA110" s="362"/>
      <c r="AB110" s="365"/>
      <c r="AF110" s="470"/>
      <c r="BG110" s="470"/>
    </row>
    <row r="111" spans="3:59" s="466" customFormat="1" ht="69" customHeight="1" x14ac:dyDescent="0.25">
      <c r="C111" s="464"/>
      <c r="E111" s="510"/>
      <c r="H111" s="501"/>
      <c r="I111" s="202"/>
      <c r="N111" s="464"/>
      <c r="O111" s="464"/>
      <c r="P111" s="464"/>
      <c r="T111" s="146"/>
      <c r="X111" s="147"/>
      <c r="AA111" s="362"/>
      <c r="AB111" s="365"/>
      <c r="AF111" s="470"/>
      <c r="BG111" s="470"/>
    </row>
    <row r="112" spans="3:59" s="466" customFormat="1" ht="69" customHeight="1" x14ac:dyDescent="0.25">
      <c r="C112" s="464"/>
      <c r="E112" s="510"/>
      <c r="H112" s="501"/>
      <c r="I112" s="202"/>
      <c r="N112" s="464"/>
      <c r="O112" s="464"/>
      <c r="P112" s="464"/>
      <c r="T112" s="146"/>
      <c r="X112" s="147"/>
      <c r="AA112" s="362"/>
      <c r="AB112" s="365"/>
      <c r="AF112" s="470"/>
      <c r="BG112" s="470"/>
    </row>
    <row r="113" spans="3:59" s="466" customFormat="1" ht="69" customHeight="1" x14ac:dyDescent="0.25">
      <c r="C113" s="464"/>
      <c r="E113" s="503"/>
      <c r="H113" s="258"/>
      <c r="I113" s="202"/>
      <c r="J113" s="27"/>
      <c r="K113" s="27"/>
      <c r="L113" s="27"/>
      <c r="N113" s="464"/>
      <c r="O113" s="464"/>
      <c r="P113" s="160"/>
      <c r="S113" s="27"/>
      <c r="T113" s="146"/>
      <c r="V113" s="404"/>
      <c r="W113" s="18"/>
      <c r="X113" s="147"/>
      <c r="Y113" s="361"/>
      <c r="AA113" s="362"/>
      <c r="AB113" s="365"/>
      <c r="AF113" s="470"/>
      <c r="BG113" s="470"/>
    </row>
    <row r="114" spans="3:59" s="466" customFormat="1" ht="69" customHeight="1" x14ac:dyDescent="0.25">
      <c r="C114" s="464"/>
      <c r="E114" s="503"/>
      <c r="H114" s="258"/>
      <c r="I114" s="202"/>
      <c r="K114" s="27"/>
      <c r="N114" s="464"/>
      <c r="O114" s="464"/>
      <c r="P114" s="160"/>
      <c r="S114" s="27"/>
      <c r="T114" s="146"/>
      <c r="V114" s="18"/>
      <c r="W114" s="404"/>
      <c r="X114" s="147"/>
      <c r="Y114" s="361"/>
      <c r="AA114" s="362"/>
      <c r="AB114" s="365"/>
      <c r="AF114" s="470"/>
      <c r="BG114" s="470"/>
    </row>
    <row r="115" spans="3:59" s="466" customFormat="1" ht="69" customHeight="1" x14ac:dyDescent="0.25">
      <c r="C115" s="464"/>
      <c r="E115" s="503"/>
      <c r="H115" s="258"/>
      <c r="I115" s="202"/>
      <c r="K115" s="27"/>
      <c r="N115" s="464"/>
      <c r="O115" s="464"/>
      <c r="P115" s="160"/>
      <c r="S115" s="27"/>
      <c r="T115" s="146"/>
      <c r="V115" s="404"/>
      <c r="W115" s="404"/>
      <c r="X115" s="147"/>
      <c r="Y115" s="361"/>
      <c r="AA115" s="362"/>
      <c r="AB115" s="365"/>
      <c r="AF115" s="470"/>
      <c r="BG115" s="470"/>
    </row>
    <row r="116" spans="3:59" s="466" customFormat="1" ht="69" customHeight="1" x14ac:dyDescent="0.25">
      <c r="C116" s="464"/>
      <c r="E116" s="511"/>
      <c r="G116" s="636"/>
      <c r="H116" s="501"/>
      <c r="I116" s="361"/>
      <c r="J116" s="366"/>
      <c r="K116" s="366"/>
      <c r="N116" s="464"/>
      <c r="O116" s="464"/>
      <c r="P116" s="258"/>
      <c r="T116" s="146"/>
      <c r="V116" s="405"/>
      <c r="W116" s="368"/>
      <c r="X116" s="147"/>
      <c r="Y116" s="361"/>
      <c r="AA116" s="362"/>
      <c r="AB116" s="365"/>
      <c r="AF116" s="470"/>
      <c r="BG116" s="470"/>
    </row>
    <row r="117" spans="3:59" s="466" customFormat="1" ht="69" customHeight="1" x14ac:dyDescent="0.25">
      <c r="C117" s="464"/>
      <c r="E117" s="511"/>
      <c r="G117" s="636"/>
      <c r="H117" s="501"/>
      <c r="I117" s="406"/>
      <c r="J117" s="406"/>
      <c r="K117" s="407"/>
      <c r="N117" s="464"/>
      <c r="O117" s="464"/>
      <c r="P117" s="258"/>
      <c r="T117" s="146"/>
      <c r="V117" s="405"/>
      <c r="W117" s="368"/>
      <c r="X117" s="147"/>
      <c r="Y117" s="361"/>
      <c r="AA117" s="362"/>
      <c r="AB117" s="365"/>
      <c r="AF117" s="470"/>
      <c r="BG117" s="470"/>
    </row>
    <row r="118" spans="3:59" s="466" customFormat="1" ht="69" customHeight="1" x14ac:dyDescent="0.25">
      <c r="C118" s="464"/>
      <c r="E118" s="511"/>
      <c r="G118" s="636"/>
      <c r="H118" s="501"/>
      <c r="I118" s="406"/>
      <c r="J118" s="406"/>
      <c r="K118" s="407"/>
      <c r="N118" s="464"/>
      <c r="O118" s="464"/>
      <c r="P118" s="258"/>
      <c r="T118" s="146"/>
      <c r="V118" s="405"/>
      <c r="W118" s="368"/>
      <c r="X118" s="147"/>
      <c r="Y118" s="361"/>
      <c r="AA118" s="362"/>
      <c r="AB118" s="365"/>
      <c r="AF118" s="470"/>
      <c r="BG118" s="470"/>
    </row>
    <row r="119" spans="3:59" s="466" customFormat="1" ht="69" customHeight="1" x14ac:dyDescent="0.25">
      <c r="C119" s="464"/>
      <c r="E119" s="511"/>
      <c r="G119" s="636"/>
      <c r="H119" s="501"/>
      <c r="I119" s="379"/>
      <c r="J119" s="408"/>
      <c r="K119" s="366"/>
      <c r="N119" s="464"/>
      <c r="O119" s="464"/>
      <c r="P119" s="409"/>
      <c r="T119" s="146"/>
      <c r="V119" s="363"/>
      <c r="W119" s="364"/>
      <c r="X119" s="147"/>
      <c r="Y119" s="361"/>
      <c r="AA119" s="362"/>
      <c r="AB119" s="365"/>
      <c r="AF119" s="470"/>
      <c r="BG119" s="470"/>
    </row>
    <row r="120" spans="3:59" s="466" customFormat="1" ht="69" customHeight="1" x14ac:dyDescent="0.25">
      <c r="C120" s="464"/>
      <c r="E120" s="511"/>
      <c r="G120" s="636"/>
      <c r="H120" s="501"/>
      <c r="I120" s="379"/>
      <c r="J120" s="385"/>
      <c r="K120" s="385"/>
      <c r="N120" s="464"/>
      <c r="O120" s="464"/>
      <c r="P120" s="258"/>
      <c r="T120" s="146"/>
      <c r="V120" s="405"/>
      <c r="W120" s="368"/>
      <c r="X120" s="147"/>
      <c r="Y120" s="361"/>
      <c r="AA120" s="362"/>
      <c r="AB120" s="365"/>
      <c r="AF120" s="470"/>
      <c r="BG120" s="470"/>
    </row>
    <row r="121" spans="3:59" s="466" customFormat="1" ht="69" customHeight="1" x14ac:dyDescent="0.25">
      <c r="C121" s="464"/>
      <c r="E121" s="511"/>
      <c r="G121" s="636"/>
      <c r="H121" s="501"/>
      <c r="I121" s="379"/>
      <c r="J121" s="385"/>
      <c r="K121" s="366"/>
      <c r="N121" s="464"/>
      <c r="O121" s="464"/>
      <c r="P121" s="258"/>
      <c r="T121" s="146"/>
      <c r="V121" s="405"/>
      <c r="W121" s="368"/>
      <c r="X121" s="147"/>
      <c r="Y121" s="361"/>
      <c r="AA121" s="362"/>
      <c r="AB121" s="365"/>
      <c r="AF121" s="470"/>
      <c r="BG121" s="470"/>
    </row>
    <row r="122" spans="3:59" s="466" customFormat="1" ht="69" customHeight="1" x14ac:dyDescent="0.25">
      <c r="C122" s="464"/>
      <c r="E122" s="511"/>
      <c r="G122" s="636"/>
      <c r="H122" s="501"/>
      <c r="I122" s="379"/>
      <c r="J122" s="376"/>
      <c r="K122" s="366"/>
      <c r="N122" s="464"/>
      <c r="O122" s="464"/>
      <c r="P122" s="258"/>
      <c r="T122" s="146"/>
      <c r="V122" s="405"/>
      <c r="W122" s="368"/>
      <c r="X122" s="147"/>
      <c r="Y122" s="361"/>
      <c r="AA122" s="362"/>
      <c r="AB122" s="365"/>
      <c r="AF122" s="470"/>
      <c r="BG122" s="470"/>
    </row>
    <row r="123" spans="3:59" s="466" customFormat="1" ht="69" customHeight="1" x14ac:dyDescent="0.25">
      <c r="C123" s="464"/>
      <c r="E123" s="511"/>
      <c r="G123" s="636"/>
      <c r="H123" s="501"/>
      <c r="I123" s="379"/>
      <c r="J123" s="385"/>
      <c r="K123" s="366"/>
      <c r="N123" s="464"/>
      <c r="O123" s="464"/>
      <c r="P123" s="258"/>
      <c r="T123" s="146"/>
      <c r="V123" s="405"/>
      <c r="W123" s="368"/>
      <c r="X123" s="147"/>
      <c r="Y123" s="361"/>
      <c r="AA123" s="362"/>
      <c r="AB123" s="365"/>
      <c r="AF123" s="470"/>
      <c r="BG123" s="470"/>
    </row>
    <row r="124" spans="3:59" s="466" customFormat="1" ht="69" customHeight="1" x14ac:dyDescent="0.2">
      <c r="C124" s="464"/>
      <c r="E124" s="511"/>
      <c r="H124" s="501"/>
      <c r="I124" s="410"/>
      <c r="J124" s="366"/>
      <c r="K124" s="366"/>
      <c r="N124" s="464"/>
      <c r="O124" s="464"/>
      <c r="P124" s="258"/>
      <c r="T124" s="146"/>
      <c r="V124" s="405"/>
      <c r="W124" s="411"/>
      <c r="X124" s="147"/>
      <c r="Y124" s="361"/>
      <c r="AA124" s="362"/>
      <c r="AB124" s="365"/>
      <c r="AF124" s="470"/>
      <c r="BG124" s="470"/>
    </row>
    <row r="125" spans="3:59" s="466" customFormat="1" ht="69" customHeight="1" x14ac:dyDescent="0.25">
      <c r="C125" s="464"/>
      <c r="E125" s="511"/>
      <c r="H125" s="501"/>
      <c r="I125" s="361"/>
      <c r="J125" s="366"/>
      <c r="K125" s="366"/>
      <c r="N125" s="464"/>
      <c r="O125" s="464"/>
      <c r="P125" s="258"/>
      <c r="T125" s="146"/>
      <c r="V125" s="405"/>
      <c r="W125" s="405"/>
      <c r="X125" s="147"/>
      <c r="Y125" s="361"/>
      <c r="AA125" s="362"/>
      <c r="AB125" s="365"/>
      <c r="AF125" s="470"/>
      <c r="BG125" s="470"/>
    </row>
    <row r="126" spans="3:59" s="466" customFormat="1" ht="69" customHeight="1" x14ac:dyDescent="0.25">
      <c r="C126" s="464"/>
      <c r="E126" s="511"/>
      <c r="H126" s="501"/>
      <c r="I126" s="361"/>
      <c r="J126" s="366"/>
      <c r="K126" s="366"/>
      <c r="N126" s="464"/>
      <c r="O126" s="464"/>
      <c r="P126" s="258"/>
      <c r="T126" s="146"/>
      <c r="V126" s="405"/>
      <c r="W126" s="411"/>
      <c r="X126" s="147"/>
      <c r="Y126" s="361"/>
      <c r="AA126" s="362"/>
      <c r="AB126" s="365"/>
      <c r="AF126" s="470"/>
      <c r="BG126" s="470"/>
    </row>
    <row r="127" spans="3:59" s="466" customFormat="1" ht="69" customHeight="1" x14ac:dyDescent="0.25">
      <c r="C127" s="464"/>
      <c r="E127" s="512"/>
      <c r="H127" s="258"/>
      <c r="I127" s="465"/>
      <c r="K127" s="15"/>
      <c r="N127" s="464"/>
      <c r="O127" s="464"/>
      <c r="P127" s="464"/>
      <c r="T127" s="146"/>
      <c r="X127" s="147"/>
      <c r="AA127" s="362"/>
      <c r="AB127" s="365"/>
      <c r="AF127" s="470"/>
      <c r="BG127" s="470"/>
    </row>
    <row r="128" spans="3:59" s="466" customFormat="1" ht="69" customHeight="1" x14ac:dyDescent="0.25">
      <c r="C128" s="464"/>
      <c r="E128" s="512"/>
      <c r="H128" s="258"/>
      <c r="I128" s="465"/>
      <c r="K128" s="15"/>
      <c r="N128" s="464"/>
      <c r="O128" s="464"/>
      <c r="P128" s="464"/>
      <c r="T128" s="146"/>
      <c r="X128" s="147"/>
      <c r="AA128" s="362"/>
      <c r="AB128" s="365"/>
      <c r="AF128" s="470"/>
      <c r="BG128" s="470"/>
    </row>
    <row r="129" spans="3:59" s="466" customFormat="1" ht="69" customHeight="1" x14ac:dyDescent="0.25">
      <c r="C129" s="464"/>
      <c r="E129" s="512"/>
      <c r="H129" s="258"/>
      <c r="I129" s="376"/>
      <c r="K129" s="15"/>
      <c r="N129" s="464"/>
      <c r="O129" s="464"/>
      <c r="P129" s="464"/>
      <c r="T129" s="146"/>
      <c r="X129" s="147"/>
      <c r="AA129" s="362"/>
      <c r="AB129" s="365"/>
      <c r="AF129" s="470"/>
      <c r="BG129" s="470"/>
    </row>
    <row r="130" spans="3:59" s="466" customFormat="1" ht="69" customHeight="1" x14ac:dyDescent="0.25">
      <c r="C130" s="464"/>
      <c r="E130" s="512"/>
      <c r="H130" s="258"/>
      <c r="I130" s="376"/>
      <c r="K130" s="15"/>
      <c r="N130" s="464"/>
      <c r="O130" s="464"/>
      <c r="P130" s="464"/>
      <c r="T130" s="146"/>
      <c r="X130" s="147"/>
      <c r="AA130" s="362"/>
      <c r="AB130" s="365"/>
      <c r="AF130" s="470"/>
      <c r="BG130" s="470"/>
    </row>
    <row r="131" spans="3:59" s="466" customFormat="1" ht="69" customHeight="1" x14ac:dyDescent="0.25">
      <c r="C131" s="464"/>
      <c r="E131" s="512"/>
      <c r="H131" s="258"/>
      <c r="I131" s="376"/>
      <c r="N131" s="464"/>
      <c r="O131" s="464"/>
      <c r="P131" s="464"/>
      <c r="T131" s="146"/>
      <c r="X131" s="147"/>
      <c r="AA131" s="362"/>
      <c r="AB131" s="365"/>
      <c r="AF131" s="470"/>
      <c r="BG131" s="470"/>
    </row>
    <row r="132" spans="3:59" s="466" customFormat="1" ht="69" customHeight="1" x14ac:dyDescent="0.25">
      <c r="C132" s="464"/>
      <c r="E132" s="512"/>
      <c r="H132" s="258"/>
      <c r="I132" s="379"/>
      <c r="N132" s="464"/>
      <c r="O132" s="464"/>
      <c r="P132" s="464"/>
      <c r="T132" s="146"/>
      <c r="X132" s="147"/>
      <c r="AA132" s="362"/>
      <c r="AB132" s="365"/>
      <c r="AF132" s="470"/>
      <c r="BG132" s="470"/>
    </row>
    <row r="133" spans="3:59" s="466" customFormat="1" ht="69" customHeight="1" x14ac:dyDescent="0.25">
      <c r="C133" s="464"/>
      <c r="E133" s="512"/>
      <c r="H133" s="258"/>
      <c r="I133" s="376"/>
      <c r="N133" s="464"/>
      <c r="O133" s="464"/>
      <c r="P133" s="464"/>
      <c r="T133" s="146"/>
      <c r="X133" s="147"/>
      <c r="AA133" s="362"/>
      <c r="AB133" s="365"/>
      <c r="AF133" s="470"/>
      <c r="BG133" s="470"/>
    </row>
    <row r="134" spans="3:59" s="466" customFormat="1" ht="69" customHeight="1" x14ac:dyDescent="0.25">
      <c r="C134" s="464"/>
      <c r="E134" s="512"/>
      <c r="H134" s="506"/>
      <c r="I134" s="376"/>
      <c r="N134" s="464"/>
      <c r="O134" s="464"/>
      <c r="P134" s="464"/>
      <c r="T134" s="146"/>
      <c r="X134" s="147"/>
      <c r="AA134" s="362"/>
      <c r="AB134" s="365"/>
      <c r="AF134" s="470"/>
      <c r="BG134" s="470"/>
    </row>
    <row r="135" spans="3:59" s="466" customFormat="1" ht="69" customHeight="1" x14ac:dyDescent="0.25">
      <c r="C135" s="464"/>
      <c r="E135" s="512"/>
      <c r="H135" s="258"/>
      <c r="I135" s="376"/>
      <c r="N135" s="464"/>
      <c r="O135" s="464"/>
      <c r="P135" s="464"/>
      <c r="T135" s="146"/>
      <c r="X135" s="147"/>
      <c r="AA135" s="362"/>
      <c r="AB135" s="365"/>
      <c r="AF135" s="470"/>
      <c r="BG135" s="470"/>
    </row>
    <row r="136" spans="3:59" s="466" customFormat="1" ht="69" customHeight="1" x14ac:dyDescent="0.25">
      <c r="C136" s="464"/>
      <c r="E136" s="512"/>
      <c r="H136" s="258"/>
      <c r="I136" s="376"/>
      <c r="N136" s="464"/>
      <c r="O136" s="464"/>
      <c r="P136" s="464"/>
      <c r="T136" s="146"/>
      <c r="X136" s="147"/>
      <c r="AA136" s="362"/>
      <c r="AB136" s="365"/>
      <c r="AF136" s="470"/>
      <c r="BG136" s="470"/>
    </row>
    <row r="137" spans="3:59" s="466" customFormat="1" ht="69" customHeight="1" x14ac:dyDescent="0.25">
      <c r="C137" s="464"/>
      <c r="E137" s="512"/>
      <c r="H137" s="258"/>
      <c r="I137" s="376"/>
      <c r="N137" s="464"/>
      <c r="O137" s="464"/>
      <c r="P137" s="464"/>
      <c r="T137" s="146"/>
      <c r="X137" s="147"/>
      <c r="AA137" s="362"/>
      <c r="AB137" s="365"/>
      <c r="AF137" s="470"/>
      <c r="BG137" s="470"/>
    </row>
    <row r="138" spans="3:59" s="466" customFormat="1" ht="69" customHeight="1" x14ac:dyDescent="0.25">
      <c r="C138" s="464"/>
      <c r="E138" s="511"/>
      <c r="H138" s="258"/>
      <c r="I138" s="202"/>
      <c r="N138" s="464"/>
      <c r="O138" s="464"/>
      <c r="P138" s="464"/>
      <c r="T138" s="146"/>
      <c r="X138" s="147"/>
      <c r="AA138" s="362"/>
      <c r="AB138" s="365"/>
      <c r="AF138" s="470"/>
      <c r="BG138" s="470"/>
    </row>
    <row r="139" spans="3:59" s="466" customFormat="1" ht="69" customHeight="1" x14ac:dyDescent="0.25">
      <c r="C139" s="464"/>
      <c r="E139" s="511"/>
      <c r="H139" s="258"/>
      <c r="I139" s="202"/>
      <c r="N139" s="464"/>
      <c r="O139" s="464"/>
      <c r="P139" s="464"/>
      <c r="T139" s="146"/>
      <c r="X139" s="147"/>
      <c r="AA139" s="362"/>
      <c r="AB139" s="365"/>
      <c r="AF139" s="470"/>
      <c r="BG139" s="470"/>
    </row>
    <row r="140" spans="3:59" s="466" customFormat="1" ht="69" customHeight="1" x14ac:dyDescent="0.25">
      <c r="C140" s="464"/>
      <c r="E140" s="511"/>
      <c r="H140" s="258"/>
      <c r="I140" s="376"/>
      <c r="N140" s="464"/>
      <c r="O140" s="464"/>
      <c r="P140" s="464"/>
      <c r="T140" s="146"/>
      <c r="X140" s="147"/>
      <c r="AA140" s="362"/>
      <c r="AB140" s="365"/>
      <c r="AF140" s="470"/>
      <c r="BG140" s="470"/>
    </row>
    <row r="141" spans="3:59" s="466" customFormat="1" ht="69" customHeight="1" x14ac:dyDescent="0.25">
      <c r="C141" s="464"/>
      <c r="E141" s="511"/>
      <c r="H141" s="258"/>
      <c r="I141" s="202"/>
      <c r="N141" s="464"/>
      <c r="O141" s="464"/>
      <c r="P141" s="464"/>
      <c r="T141" s="146"/>
      <c r="X141" s="147"/>
      <c r="AA141" s="362"/>
      <c r="AB141" s="365"/>
      <c r="AF141" s="470"/>
      <c r="BG141" s="470"/>
    </row>
    <row r="142" spans="3:59" s="466" customFormat="1" ht="69" customHeight="1" x14ac:dyDescent="0.25">
      <c r="C142" s="464"/>
      <c r="E142" s="511"/>
      <c r="H142" s="258"/>
      <c r="I142" s="376"/>
      <c r="N142" s="464"/>
      <c r="O142" s="464"/>
      <c r="P142" s="464"/>
      <c r="T142" s="146"/>
      <c r="X142" s="147"/>
      <c r="AA142" s="362"/>
      <c r="AB142" s="365"/>
      <c r="AF142" s="470"/>
      <c r="BG142" s="470"/>
    </row>
    <row r="143" spans="3:59" s="466" customFormat="1" ht="69" customHeight="1" x14ac:dyDescent="0.25">
      <c r="C143" s="464"/>
      <c r="E143" s="511"/>
      <c r="H143" s="258"/>
      <c r="I143" s="202"/>
      <c r="N143" s="464"/>
      <c r="O143" s="464"/>
      <c r="P143" s="464"/>
      <c r="T143" s="146"/>
      <c r="X143" s="147"/>
      <c r="AA143" s="362"/>
      <c r="AB143" s="365"/>
      <c r="AF143" s="470"/>
      <c r="BG143" s="470"/>
    </row>
    <row r="144" spans="3:59" s="466" customFormat="1" ht="69" customHeight="1" x14ac:dyDescent="0.25">
      <c r="C144" s="464"/>
      <c r="E144" s="511"/>
      <c r="H144" s="258"/>
      <c r="I144" s="376"/>
      <c r="N144" s="464"/>
      <c r="O144" s="464"/>
      <c r="P144" s="464"/>
      <c r="T144" s="146"/>
      <c r="X144" s="147"/>
      <c r="AA144" s="362"/>
      <c r="AB144" s="365"/>
      <c r="AF144" s="470"/>
      <c r="BG144" s="470"/>
    </row>
    <row r="145" spans="3:59" s="466" customFormat="1" ht="69" customHeight="1" x14ac:dyDescent="0.25">
      <c r="C145" s="464"/>
      <c r="E145" s="511"/>
      <c r="H145" s="258"/>
      <c r="I145" s="202"/>
      <c r="N145" s="464"/>
      <c r="O145" s="464"/>
      <c r="P145" s="464"/>
      <c r="T145" s="146"/>
      <c r="X145" s="147"/>
      <c r="AA145" s="362"/>
      <c r="AB145" s="365"/>
      <c r="AF145" s="470"/>
      <c r="BG145" s="470"/>
    </row>
    <row r="146" spans="3:59" s="466" customFormat="1" ht="69" customHeight="1" x14ac:dyDescent="0.25">
      <c r="C146" s="464"/>
      <c r="E146" s="511"/>
      <c r="H146" s="258"/>
      <c r="I146" s="202"/>
      <c r="N146" s="464"/>
      <c r="O146" s="464"/>
      <c r="P146" s="464"/>
      <c r="T146" s="146"/>
      <c r="X146" s="147"/>
      <c r="AA146" s="362"/>
      <c r="AB146" s="365"/>
      <c r="AF146" s="470"/>
      <c r="BG146" s="470"/>
    </row>
    <row r="147" spans="3:59" s="466" customFormat="1" ht="69" customHeight="1" x14ac:dyDescent="0.25">
      <c r="C147" s="464"/>
      <c r="E147" s="513"/>
      <c r="H147" s="501"/>
      <c r="I147" s="412"/>
      <c r="J147" s="412"/>
      <c r="K147" s="258"/>
      <c r="L147" s="258"/>
      <c r="M147" s="409"/>
      <c r="N147" s="464"/>
      <c r="O147" s="464"/>
      <c r="P147" s="416"/>
      <c r="T147" s="146"/>
      <c r="V147" s="413"/>
      <c r="W147" s="414"/>
      <c r="X147" s="147"/>
      <c r="Y147" s="361"/>
      <c r="AA147" s="362"/>
      <c r="AB147" s="365"/>
      <c r="AF147" s="470"/>
      <c r="BG147" s="470"/>
    </row>
    <row r="148" spans="3:59" s="466" customFormat="1" ht="69" customHeight="1" x14ac:dyDescent="0.25">
      <c r="C148" s="464"/>
      <c r="E148" s="513"/>
      <c r="G148" s="636"/>
      <c r="H148" s="501"/>
      <c r="I148" s="412"/>
      <c r="J148" s="467"/>
      <c r="K148" s="258"/>
      <c r="L148" s="409"/>
      <c r="M148" s="409"/>
      <c r="N148" s="464"/>
      <c r="O148" s="464"/>
      <c r="P148" s="416"/>
      <c r="T148" s="146"/>
      <c r="W148" s="414"/>
      <c r="X148" s="147"/>
      <c r="Y148" s="361"/>
      <c r="AA148" s="362"/>
      <c r="AB148" s="365"/>
      <c r="AF148" s="470"/>
      <c r="BG148" s="470"/>
    </row>
    <row r="149" spans="3:59" s="466" customFormat="1" ht="69" customHeight="1" x14ac:dyDescent="0.25">
      <c r="C149" s="464"/>
      <c r="E149" s="513"/>
      <c r="G149" s="636"/>
      <c r="H149" s="501"/>
      <c r="I149" s="258"/>
      <c r="J149" s="467"/>
      <c r="K149" s="258"/>
      <c r="L149" s="258"/>
      <c r="M149" s="409"/>
      <c r="N149" s="464"/>
      <c r="O149" s="464"/>
      <c r="P149" s="416"/>
      <c r="T149" s="146"/>
      <c r="W149" s="414"/>
      <c r="X149" s="147"/>
      <c r="Y149" s="361"/>
      <c r="AA149" s="362"/>
      <c r="AB149" s="365"/>
      <c r="AF149" s="470"/>
      <c r="BG149" s="470"/>
    </row>
    <row r="150" spans="3:59" s="466" customFormat="1" ht="69" customHeight="1" x14ac:dyDescent="0.25">
      <c r="C150" s="464"/>
      <c r="E150" s="513"/>
      <c r="G150" s="636"/>
      <c r="H150" s="501"/>
      <c r="I150" s="258"/>
      <c r="J150" s="467"/>
      <c r="K150" s="258"/>
      <c r="L150" s="258"/>
      <c r="M150" s="409"/>
      <c r="N150" s="464"/>
      <c r="O150" s="464"/>
      <c r="P150" s="416"/>
      <c r="T150" s="146"/>
      <c r="W150" s="414"/>
      <c r="X150" s="147"/>
      <c r="Y150" s="361"/>
      <c r="AA150" s="362"/>
      <c r="AB150" s="365"/>
      <c r="AF150" s="470"/>
      <c r="BG150" s="470"/>
    </row>
    <row r="151" spans="3:59" s="466" customFormat="1" ht="69" customHeight="1" x14ac:dyDescent="0.25">
      <c r="C151" s="464"/>
      <c r="E151" s="513"/>
      <c r="H151" s="501"/>
      <c r="I151" s="412"/>
      <c r="J151" s="258"/>
      <c r="K151" s="258"/>
      <c r="L151" s="258"/>
      <c r="M151" s="409"/>
      <c r="N151" s="464"/>
      <c r="O151" s="464"/>
      <c r="P151" s="416"/>
      <c r="T151" s="146"/>
      <c r="W151" s="414"/>
      <c r="X151" s="147"/>
      <c r="Y151" s="361"/>
      <c r="AA151" s="362"/>
      <c r="AB151" s="365"/>
      <c r="AF151" s="470"/>
      <c r="BG151" s="470"/>
    </row>
    <row r="152" spans="3:59" s="466" customFormat="1" ht="69" customHeight="1" x14ac:dyDescent="0.25">
      <c r="C152" s="464"/>
      <c r="E152" s="513"/>
      <c r="H152" s="501"/>
      <c r="I152" s="258"/>
      <c r="J152" s="258"/>
      <c r="K152" s="258"/>
      <c r="L152" s="258"/>
      <c r="M152" s="409"/>
      <c r="N152" s="464"/>
      <c r="O152" s="464"/>
      <c r="P152" s="416"/>
      <c r="T152" s="146"/>
      <c r="W152" s="414"/>
      <c r="X152" s="147"/>
      <c r="Y152" s="361"/>
      <c r="AA152" s="362"/>
      <c r="AB152" s="365"/>
      <c r="AF152" s="470"/>
      <c r="BG152" s="470"/>
    </row>
    <row r="153" spans="3:59" s="466" customFormat="1" ht="69" customHeight="1" x14ac:dyDescent="0.25">
      <c r="C153" s="464"/>
      <c r="E153" s="513"/>
      <c r="H153" s="501"/>
      <c r="I153" s="415"/>
      <c r="J153" s="415"/>
      <c r="K153" s="415"/>
      <c r="L153" s="415"/>
      <c r="M153" s="416"/>
      <c r="N153" s="464"/>
      <c r="O153" s="464"/>
      <c r="P153" s="416"/>
      <c r="T153" s="146"/>
      <c r="W153" s="414"/>
      <c r="X153" s="147"/>
      <c r="Y153" s="361"/>
      <c r="AA153" s="362"/>
      <c r="AB153" s="365"/>
      <c r="AF153" s="470"/>
      <c r="BG153" s="470"/>
    </row>
    <row r="154" spans="3:59" s="466" customFormat="1" ht="69" customHeight="1" x14ac:dyDescent="0.25">
      <c r="C154" s="464"/>
      <c r="E154" s="513"/>
      <c r="H154" s="501"/>
      <c r="I154" s="416"/>
      <c r="J154" s="416"/>
      <c r="K154" s="416"/>
      <c r="L154" s="416"/>
      <c r="M154" s="416"/>
      <c r="N154" s="464"/>
      <c r="O154" s="464"/>
      <c r="P154" s="416"/>
      <c r="T154" s="146"/>
      <c r="W154" s="417"/>
      <c r="X154" s="147"/>
      <c r="Y154" s="361"/>
      <c r="AA154" s="362"/>
      <c r="AB154" s="365"/>
      <c r="AF154" s="470"/>
      <c r="BG154" s="470"/>
    </row>
    <row r="155" spans="3:59" s="466" customFormat="1" ht="69" customHeight="1" x14ac:dyDescent="0.25">
      <c r="C155" s="464"/>
      <c r="E155" s="508"/>
      <c r="H155" s="258"/>
      <c r="I155" s="385"/>
      <c r="N155" s="464"/>
      <c r="O155" s="464"/>
      <c r="P155" s="464"/>
      <c r="T155" s="146"/>
      <c r="X155" s="147"/>
      <c r="Y155" s="366"/>
      <c r="AA155" s="362"/>
      <c r="AB155" s="365"/>
      <c r="AF155" s="470"/>
      <c r="BG155" s="470"/>
    </row>
    <row r="156" spans="3:59" s="466" customFormat="1" ht="69" customHeight="1" x14ac:dyDescent="0.25">
      <c r="C156" s="464"/>
      <c r="E156" s="508"/>
      <c r="H156" s="258"/>
      <c r="I156" s="385"/>
      <c r="N156" s="464"/>
      <c r="O156" s="464"/>
      <c r="P156" s="464"/>
      <c r="T156" s="146"/>
      <c r="X156" s="147"/>
      <c r="Y156" s="366"/>
      <c r="AA156" s="362"/>
      <c r="AB156" s="365"/>
      <c r="AF156" s="470"/>
      <c r="BG156" s="470"/>
    </row>
    <row r="157" spans="3:59" s="466" customFormat="1" ht="69" customHeight="1" x14ac:dyDescent="0.25">
      <c r="C157" s="464"/>
      <c r="E157" s="508"/>
      <c r="H157" s="258"/>
      <c r="I157" s="385"/>
      <c r="N157" s="464"/>
      <c r="O157" s="464"/>
      <c r="P157" s="464"/>
      <c r="T157" s="146"/>
      <c r="X157" s="147"/>
      <c r="Y157" s="366"/>
      <c r="AA157" s="362"/>
      <c r="AB157" s="365"/>
      <c r="AF157" s="470"/>
      <c r="BG157" s="470"/>
    </row>
    <row r="158" spans="3:59" s="466" customFormat="1" ht="69" customHeight="1" x14ac:dyDescent="0.25">
      <c r="C158" s="464"/>
      <c r="E158" s="508"/>
      <c r="H158" s="258"/>
      <c r="I158" s="385"/>
      <c r="N158" s="464"/>
      <c r="O158" s="464"/>
      <c r="P158" s="464"/>
      <c r="T158" s="146"/>
      <c r="X158" s="147"/>
      <c r="Y158" s="366"/>
      <c r="AA158" s="362"/>
      <c r="AB158" s="365"/>
      <c r="AF158" s="470"/>
      <c r="BG158" s="470"/>
    </row>
    <row r="159" spans="3:59" s="466" customFormat="1" ht="69" customHeight="1" x14ac:dyDescent="0.25">
      <c r="C159" s="464"/>
      <c r="E159" s="508"/>
      <c r="H159" s="258"/>
      <c r="I159" s="385"/>
      <c r="N159" s="464"/>
      <c r="O159" s="464"/>
      <c r="P159" s="464"/>
      <c r="T159" s="146"/>
      <c r="X159" s="147"/>
      <c r="Y159" s="418"/>
      <c r="AA159" s="362"/>
      <c r="AB159" s="365"/>
      <c r="AF159" s="470"/>
      <c r="BG159" s="470"/>
    </row>
    <row r="160" spans="3:59" s="466" customFormat="1" ht="69" customHeight="1" x14ac:dyDescent="0.25">
      <c r="C160" s="464"/>
      <c r="E160" s="508"/>
      <c r="H160" s="258"/>
      <c r="I160" s="385"/>
      <c r="N160" s="464"/>
      <c r="O160" s="464"/>
      <c r="P160" s="464"/>
      <c r="T160" s="146"/>
      <c r="X160" s="147"/>
      <c r="Y160" s="366"/>
      <c r="AA160" s="362"/>
      <c r="AB160" s="365"/>
      <c r="AF160" s="470"/>
      <c r="BG160" s="470"/>
    </row>
    <row r="161" spans="3:59" s="466" customFormat="1" ht="69" customHeight="1" x14ac:dyDescent="0.25">
      <c r="C161" s="464"/>
      <c r="E161" s="508"/>
      <c r="H161" s="258"/>
      <c r="I161" s="385"/>
      <c r="N161" s="464"/>
      <c r="O161" s="464"/>
      <c r="P161" s="464"/>
      <c r="T161" s="146"/>
      <c r="X161" s="147"/>
      <c r="Y161" s="366"/>
      <c r="AA161" s="362"/>
      <c r="AB161" s="365"/>
      <c r="AF161" s="470"/>
      <c r="BG161" s="470"/>
    </row>
    <row r="162" spans="3:59" s="466" customFormat="1" ht="69" customHeight="1" x14ac:dyDescent="0.25">
      <c r="C162" s="464"/>
      <c r="E162" s="508"/>
      <c r="H162" s="258"/>
      <c r="I162" s="385"/>
      <c r="N162" s="464"/>
      <c r="O162" s="464"/>
      <c r="P162" s="464"/>
      <c r="T162" s="146"/>
      <c r="X162" s="147"/>
      <c r="Y162" s="366"/>
      <c r="AA162" s="362"/>
      <c r="AB162" s="365"/>
      <c r="AF162" s="470"/>
      <c r="BG162" s="470"/>
    </row>
    <row r="163" spans="3:59" s="466" customFormat="1" ht="69" customHeight="1" x14ac:dyDescent="0.25">
      <c r="C163" s="464"/>
      <c r="E163" s="508"/>
      <c r="H163" s="258"/>
      <c r="I163" s="366"/>
      <c r="N163" s="464"/>
      <c r="O163" s="464"/>
      <c r="P163" s="464"/>
      <c r="T163" s="146"/>
      <c r="X163" s="147"/>
      <c r="Y163" s="366"/>
      <c r="AA163" s="362"/>
      <c r="AB163" s="365"/>
      <c r="AF163" s="470"/>
      <c r="BG163" s="470"/>
    </row>
    <row r="164" spans="3:59" s="466" customFormat="1" ht="69" customHeight="1" x14ac:dyDescent="0.25">
      <c r="C164" s="464"/>
      <c r="E164" s="508"/>
      <c r="H164" s="258"/>
      <c r="I164" s="366"/>
      <c r="N164" s="464"/>
      <c r="O164" s="464"/>
      <c r="P164" s="464"/>
      <c r="T164" s="146"/>
      <c r="X164" s="147"/>
      <c r="Y164" s="366"/>
      <c r="AA164" s="362"/>
      <c r="AB164" s="365"/>
      <c r="AF164" s="470"/>
      <c r="BG164" s="470"/>
    </row>
    <row r="165" spans="3:59" s="466" customFormat="1" ht="69" customHeight="1" x14ac:dyDescent="0.25">
      <c r="C165" s="464"/>
      <c r="E165" s="508"/>
      <c r="H165" s="258"/>
      <c r="I165" s="385"/>
      <c r="N165" s="464"/>
      <c r="O165" s="464"/>
      <c r="P165" s="464"/>
      <c r="T165" s="146"/>
      <c r="X165" s="147"/>
      <c r="Y165" s="366"/>
      <c r="AA165" s="362"/>
      <c r="AB165" s="365"/>
      <c r="AF165" s="470"/>
      <c r="BG165" s="470"/>
    </row>
    <row r="166" spans="3:59" s="466" customFormat="1" ht="69" customHeight="1" x14ac:dyDescent="0.25">
      <c r="C166" s="464"/>
      <c r="E166" s="508"/>
      <c r="H166" s="258"/>
      <c r="I166" s="385"/>
      <c r="N166" s="464"/>
      <c r="O166" s="464"/>
      <c r="P166" s="464"/>
      <c r="T166" s="146"/>
      <c r="X166" s="147"/>
      <c r="Y166" s="366"/>
      <c r="AA166" s="362"/>
      <c r="AB166" s="365"/>
      <c r="AF166" s="470"/>
      <c r="BG166" s="470"/>
    </row>
    <row r="167" spans="3:59" s="466" customFormat="1" ht="69" customHeight="1" x14ac:dyDescent="0.25">
      <c r="C167" s="464"/>
      <c r="E167" s="508"/>
      <c r="H167" s="258"/>
      <c r="I167" s="385"/>
      <c r="N167" s="464"/>
      <c r="O167" s="464"/>
      <c r="P167" s="464"/>
      <c r="T167" s="146"/>
      <c r="X167" s="147"/>
      <c r="Y167" s="366"/>
      <c r="AA167" s="362"/>
      <c r="AB167" s="365"/>
      <c r="AF167" s="470"/>
      <c r="BG167" s="470"/>
    </row>
    <row r="168" spans="3:59" s="466" customFormat="1" ht="69" customHeight="1" x14ac:dyDescent="0.25">
      <c r="C168" s="464"/>
      <c r="E168" s="508"/>
      <c r="H168" s="258"/>
      <c r="I168" s="366"/>
      <c r="N168" s="464"/>
      <c r="O168" s="464"/>
      <c r="P168" s="464"/>
      <c r="T168" s="146"/>
      <c r="X168" s="147"/>
      <c r="Y168" s="366"/>
      <c r="AA168" s="362"/>
      <c r="AB168" s="365"/>
      <c r="AF168" s="470"/>
      <c r="BG168" s="470"/>
    </row>
    <row r="169" spans="3:59" s="466" customFormat="1" ht="69" customHeight="1" x14ac:dyDescent="0.25">
      <c r="C169" s="464"/>
      <c r="E169" s="508"/>
      <c r="H169" s="258"/>
      <c r="I169" s="366"/>
      <c r="N169" s="464"/>
      <c r="O169" s="464"/>
      <c r="P169" s="464"/>
      <c r="T169" s="146"/>
      <c r="X169" s="147"/>
      <c r="Y169" s="366"/>
      <c r="AA169" s="362"/>
      <c r="AB169" s="365"/>
      <c r="AF169" s="470"/>
      <c r="BG169" s="470"/>
    </row>
    <row r="170" spans="3:59" s="466" customFormat="1" ht="69" customHeight="1" x14ac:dyDescent="0.25">
      <c r="C170" s="464"/>
      <c r="E170" s="508"/>
      <c r="H170" s="258"/>
      <c r="I170" s="366"/>
      <c r="N170" s="464"/>
      <c r="O170" s="464"/>
      <c r="P170" s="464"/>
      <c r="T170" s="146"/>
      <c r="X170" s="147"/>
      <c r="Y170" s="366"/>
      <c r="AA170" s="362"/>
      <c r="AB170" s="365"/>
      <c r="AF170" s="470"/>
      <c r="BG170" s="470"/>
    </row>
    <row r="171" spans="3:59" s="466" customFormat="1" ht="69" customHeight="1" x14ac:dyDescent="0.25">
      <c r="C171" s="464"/>
      <c r="E171" s="508"/>
      <c r="H171" s="258"/>
      <c r="I171" s="366"/>
      <c r="N171" s="464"/>
      <c r="O171" s="464"/>
      <c r="P171" s="464"/>
      <c r="T171" s="146"/>
      <c r="X171" s="147"/>
      <c r="Y171" s="407"/>
      <c r="AA171" s="362"/>
      <c r="AB171" s="365"/>
      <c r="AF171" s="470"/>
      <c r="BG171" s="470"/>
    </row>
    <row r="172" spans="3:59" s="466" customFormat="1" ht="69" customHeight="1" x14ac:dyDescent="0.25">
      <c r="C172" s="464"/>
      <c r="E172" s="508"/>
      <c r="H172" s="258"/>
      <c r="I172" s="366"/>
      <c r="N172" s="464"/>
      <c r="O172" s="464"/>
      <c r="P172" s="464"/>
      <c r="T172" s="146"/>
      <c r="X172" s="147"/>
      <c r="Y172" s="366"/>
      <c r="AA172" s="362"/>
      <c r="AB172" s="365"/>
      <c r="AF172" s="470"/>
      <c r="BG172" s="470"/>
    </row>
    <row r="173" spans="3:59" s="466" customFormat="1" ht="69" customHeight="1" x14ac:dyDescent="0.25">
      <c r="C173" s="464"/>
      <c r="E173" s="508"/>
      <c r="H173" s="258"/>
      <c r="I173" s="366"/>
      <c r="N173" s="464"/>
      <c r="O173" s="464"/>
      <c r="P173" s="464"/>
      <c r="T173" s="146"/>
      <c r="X173" s="147"/>
      <c r="Y173" s="366"/>
      <c r="AA173" s="362"/>
      <c r="AB173" s="365"/>
      <c r="AF173" s="470"/>
      <c r="BG173" s="470"/>
    </row>
    <row r="174" spans="3:59" s="466" customFormat="1" ht="69" customHeight="1" x14ac:dyDescent="0.25">
      <c r="C174" s="464"/>
      <c r="E174" s="508"/>
      <c r="H174" s="258"/>
      <c r="I174" s="366"/>
      <c r="N174" s="464"/>
      <c r="O174" s="464"/>
      <c r="P174" s="464"/>
      <c r="T174" s="146"/>
      <c r="X174" s="147"/>
      <c r="Y174" s="366"/>
      <c r="AA174" s="362"/>
      <c r="AB174" s="365"/>
      <c r="AF174" s="470"/>
      <c r="BG174" s="470"/>
    </row>
    <row r="175" spans="3:59" s="466" customFormat="1" ht="69" customHeight="1" x14ac:dyDescent="0.25">
      <c r="C175" s="464"/>
      <c r="E175" s="508"/>
      <c r="H175" s="258"/>
      <c r="I175" s="385"/>
      <c r="N175" s="464"/>
      <c r="O175" s="464"/>
      <c r="P175" s="464"/>
      <c r="T175" s="146"/>
      <c r="X175" s="147"/>
      <c r="Y175" s="361"/>
      <c r="AA175" s="362"/>
      <c r="AB175" s="365"/>
      <c r="AF175" s="470"/>
      <c r="BG175" s="470"/>
    </row>
    <row r="176" spans="3:59" s="466" customFormat="1" ht="69" customHeight="1" x14ac:dyDescent="0.25">
      <c r="C176" s="464"/>
      <c r="E176" s="508"/>
      <c r="H176" s="258"/>
      <c r="I176" s="419"/>
      <c r="N176" s="464"/>
      <c r="O176" s="464"/>
      <c r="P176" s="464"/>
      <c r="T176" s="146"/>
      <c r="X176" s="147"/>
      <c r="Y176" s="406"/>
      <c r="AA176" s="362"/>
      <c r="AB176" s="365"/>
      <c r="AF176" s="470"/>
      <c r="BG176" s="470"/>
    </row>
    <row r="177" spans="3:59" s="466" customFormat="1" ht="69" customHeight="1" x14ac:dyDescent="0.25">
      <c r="C177" s="464"/>
      <c r="E177" s="508"/>
      <c r="H177" s="258"/>
      <c r="I177" s="419"/>
      <c r="N177" s="464"/>
      <c r="O177" s="464"/>
      <c r="P177" s="464"/>
      <c r="T177" s="146"/>
      <c r="X177" s="147"/>
      <c r="Y177" s="361"/>
      <c r="AA177" s="362"/>
      <c r="AB177" s="365"/>
      <c r="AF177" s="470"/>
      <c r="BG177" s="470"/>
    </row>
    <row r="178" spans="3:59" s="466" customFormat="1" ht="69" customHeight="1" x14ac:dyDescent="0.25">
      <c r="C178" s="464"/>
      <c r="E178" s="508"/>
      <c r="H178" s="258"/>
      <c r="I178" s="419"/>
      <c r="N178" s="464"/>
      <c r="O178" s="464"/>
      <c r="P178" s="464"/>
      <c r="T178" s="146"/>
      <c r="X178" s="147"/>
      <c r="Y178" s="361"/>
      <c r="AA178" s="362"/>
      <c r="AB178" s="365"/>
      <c r="AF178" s="470"/>
      <c r="BG178" s="470"/>
    </row>
    <row r="179" spans="3:59" s="466" customFormat="1" ht="69" customHeight="1" x14ac:dyDescent="0.25">
      <c r="C179" s="464"/>
      <c r="E179" s="508"/>
      <c r="H179" s="258"/>
      <c r="I179" s="385"/>
      <c r="N179" s="464"/>
      <c r="O179" s="464"/>
      <c r="P179" s="464"/>
      <c r="T179" s="146"/>
      <c r="X179" s="147"/>
      <c r="Y179" s="361"/>
      <c r="AA179" s="362"/>
      <c r="AB179" s="365"/>
      <c r="AF179" s="470"/>
      <c r="BG179" s="470"/>
    </row>
    <row r="180" spans="3:59" s="466" customFormat="1" ht="69" customHeight="1" x14ac:dyDescent="0.25">
      <c r="C180" s="464"/>
      <c r="E180" s="508"/>
      <c r="H180" s="258"/>
      <c r="I180" s="385"/>
      <c r="N180" s="464"/>
      <c r="O180" s="464"/>
      <c r="P180" s="464"/>
      <c r="T180" s="146"/>
      <c r="X180" s="147"/>
      <c r="Y180" s="361"/>
      <c r="AA180" s="362"/>
      <c r="AB180" s="365"/>
      <c r="AF180" s="470"/>
      <c r="BG180" s="470"/>
    </row>
    <row r="181" spans="3:59" s="466" customFormat="1" ht="69" customHeight="1" x14ac:dyDescent="0.25">
      <c r="C181" s="464"/>
      <c r="E181" s="508"/>
      <c r="H181" s="258"/>
      <c r="I181" s="385"/>
      <c r="N181" s="464"/>
      <c r="O181" s="464"/>
      <c r="P181" s="464"/>
      <c r="T181" s="146"/>
      <c r="X181" s="147"/>
      <c r="Y181" s="361"/>
      <c r="AA181" s="362"/>
      <c r="AB181" s="365"/>
      <c r="AF181" s="470"/>
      <c r="BG181" s="470"/>
    </row>
    <row r="182" spans="3:59" s="466" customFormat="1" ht="69" customHeight="1" x14ac:dyDescent="0.25">
      <c r="C182" s="464"/>
      <c r="E182" s="508"/>
      <c r="H182" s="258"/>
      <c r="I182" s="376"/>
      <c r="N182" s="464"/>
      <c r="O182" s="464"/>
      <c r="P182" s="464"/>
      <c r="T182" s="146"/>
      <c r="X182" s="147"/>
      <c r="Y182" s="361"/>
      <c r="AA182" s="362"/>
      <c r="AB182" s="365"/>
      <c r="AF182" s="470"/>
      <c r="BG182" s="470"/>
    </row>
    <row r="183" spans="3:59" s="466" customFormat="1" ht="69" customHeight="1" x14ac:dyDescent="0.25">
      <c r="C183" s="464"/>
      <c r="E183" s="508"/>
      <c r="H183" s="258"/>
      <c r="I183" s="385"/>
      <c r="N183" s="464"/>
      <c r="O183" s="464"/>
      <c r="P183" s="464"/>
      <c r="T183" s="146"/>
      <c r="X183" s="147"/>
      <c r="Y183" s="361"/>
      <c r="AA183" s="362"/>
      <c r="AB183" s="365"/>
      <c r="AF183" s="470"/>
      <c r="BG183" s="470"/>
    </row>
    <row r="184" spans="3:59" s="466" customFormat="1" ht="69" customHeight="1" x14ac:dyDescent="0.25">
      <c r="C184" s="464"/>
      <c r="E184" s="508"/>
      <c r="H184" s="258"/>
      <c r="I184" s="385"/>
      <c r="N184" s="464"/>
      <c r="O184" s="464"/>
      <c r="P184" s="464"/>
      <c r="T184" s="146"/>
      <c r="X184" s="147"/>
      <c r="Y184" s="361"/>
      <c r="AA184" s="362"/>
      <c r="AB184" s="365"/>
      <c r="AF184" s="470"/>
      <c r="BG184" s="470"/>
    </row>
    <row r="185" spans="3:59" s="466" customFormat="1" ht="69" customHeight="1" x14ac:dyDescent="0.25">
      <c r="C185" s="464"/>
      <c r="E185" s="508"/>
      <c r="H185" s="258"/>
      <c r="I185" s="385"/>
      <c r="N185" s="464"/>
      <c r="O185" s="464"/>
      <c r="P185" s="464"/>
      <c r="T185" s="146"/>
      <c r="X185" s="147"/>
      <c r="Y185" s="361"/>
      <c r="AA185" s="362"/>
      <c r="AB185" s="365"/>
      <c r="AF185" s="470"/>
      <c r="BG185" s="470"/>
    </row>
    <row r="186" spans="3:59" s="466" customFormat="1" ht="69" customHeight="1" x14ac:dyDescent="0.25">
      <c r="C186" s="464"/>
      <c r="E186" s="508"/>
      <c r="H186" s="258"/>
      <c r="I186" s="376"/>
      <c r="N186" s="464"/>
      <c r="O186" s="464"/>
      <c r="P186" s="464"/>
      <c r="T186" s="146"/>
      <c r="X186" s="147"/>
      <c r="Y186" s="379"/>
      <c r="AA186" s="362"/>
      <c r="AB186" s="365"/>
      <c r="AF186" s="470"/>
      <c r="BG186" s="470"/>
    </row>
    <row r="187" spans="3:59" s="466" customFormat="1" ht="69" customHeight="1" x14ac:dyDescent="0.25">
      <c r="C187" s="464"/>
      <c r="E187" s="508"/>
      <c r="H187" s="258"/>
      <c r="I187" s="385"/>
      <c r="N187" s="464"/>
      <c r="O187" s="464"/>
      <c r="P187" s="464"/>
      <c r="T187" s="146"/>
      <c r="X187" s="147"/>
      <c r="Y187" s="406"/>
      <c r="AA187" s="362"/>
      <c r="AB187" s="365"/>
      <c r="AF187" s="470"/>
      <c r="BG187" s="470"/>
    </row>
    <row r="188" spans="3:59" s="466" customFormat="1" ht="69" customHeight="1" x14ac:dyDescent="0.25">
      <c r="C188" s="464"/>
      <c r="E188" s="508"/>
      <c r="H188" s="258"/>
      <c r="I188" s="385"/>
      <c r="N188" s="464"/>
      <c r="O188" s="464"/>
      <c r="P188" s="464"/>
      <c r="T188" s="146"/>
      <c r="X188" s="147"/>
      <c r="Y188" s="379"/>
      <c r="AA188" s="362"/>
      <c r="AB188" s="365"/>
      <c r="AF188" s="470"/>
      <c r="BG188" s="470"/>
    </row>
    <row r="189" spans="3:59" s="466" customFormat="1" ht="69" customHeight="1" x14ac:dyDescent="0.25">
      <c r="C189" s="464"/>
      <c r="E189" s="508"/>
      <c r="H189" s="258"/>
      <c r="I189" s="385"/>
      <c r="N189" s="464"/>
      <c r="O189" s="464"/>
      <c r="P189" s="464"/>
      <c r="T189" s="146"/>
      <c r="X189" s="147"/>
      <c r="Y189" s="361"/>
      <c r="AA189" s="362"/>
      <c r="AB189" s="365"/>
      <c r="AF189" s="470"/>
      <c r="BG189" s="470"/>
    </row>
    <row r="190" spans="3:59" s="466" customFormat="1" ht="69" customHeight="1" x14ac:dyDescent="0.25">
      <c r="C190" s="464"/>
      <c r="E190" s="508"/>
      <c r="H190" s="258"/>
      <c r="I190" s="385"/>
      <c r="N190" s="464"/>
      <c r="O190" s="464"/>
      <c r="P190" s="464"/>
      <c r="T190" s="146"/>
      <c r="X190" s="147"/>
      <c r="Y190" s="361"/>
      <c r="AA190" s="362"/>
      <c r="AB190" s="365"/>
      <c r="AF190" s="470"/>
      <c r="BG190" s="470"/>
    </row>
    <row r="191" spans="3:59" s="466" customFormat="1" ht="69" customHeight="1" x14ac:dyDescent="0.25">
      <c r="C191" s="464"/>
      <c r="E191" s="508"/>
      <c r="H191" s="507"/>
      <c r="I191" s="385"/>
      <c r="N191" s="464"/>
      <c r="O191" s="464"/>
      <c r="P191" s="464"/>
      <c r="T191" s="146"/>
      <c r="X191" s="147"/>
      <c r="Y191" s="361"/>
      <c r="AA191" s="362"/>
      <c r="AB191" s="365"/>
      <c r="AF191" s="470"/>
      <c r="BG191" s="470"/>
    </row>
  </sheetData>
  <autoFilter ref="A3:CX191" xr:uid="{00000000-0009-0000-0000-000008000000}"/>
  <mergeCells count="72">
    <mergeCell ref="BH1:BK1"/>
    <mergeCell ref="X1:AF1"/>
    <mergeCell ref="AY1:BF1"/>
    <mergeCell ref="Q2:Q3"/>
    <mergeCell ref="A2:A3"/>
    <mergeCell ref="B2:B3"/>
    <mergeCell ref="C2:C3"/>
    <mergeCell ref="D2:D3"/>
    <mergeCell ref="E2:E3"/>
    <mergeCell ref="F2:F3"/>
    <mergeCell ref="G2:G3"/>
    <mergeCell ref="H2:H3"/>
    <mergeCell ref="I2:I3"/>
    <mergeCell ref="A1:I1"/>
    <mergeCell ref="J1:W1"/>
    <mergeCell ref="AG1:AN1"/>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BD2:BD3"/>
    <mergeCell ref="AR2:AR3"/>
    <mergeCell ref="AS2:AS3"/>
    <mergeCell ref="AT2:AT3"/>
    <mergeCell ref="AU2:AU3"/>
    <mergeCell ref="AV2:AV3"/>
    <mergeCell ref="AW2:AW3"/>
    <mergeCell ref="AY2:AY3"/>
    <mergeCell ref="AZ2:AZ3"/>
    <mergeCell ref="BA2:BA3"/>
    <mergeCell ref="BB2:BB3"/>
    <mergeCell ref="BC2:BC3"/>
    <mergeCell ref="BK2:BK4"/>
    <mergeCell ref="BE2:BE3"/>
    <mergeCell ref="BF2:BF3"/>
    <mergeCell ref="BG2:BG3"/>
    <mergeCell ref="BH2:BH3"/>
    <mergeCell ref="BI2:BI3"/>
    <mergeCell ref="BJ2:BJ3"/>
    <mergeCell ref="G116:G118"/>
    <mergeCell ref="G119:G123"/>
    <mergeCell ref="G148:G150"/>
    <mergeCell ref="E5:E6"/>
    <mergeCell ref="E7:E9"/>
    <mergeCell ref="E10:E12"/>
    <mergeCell ref="E13:E15"/>
  </mergeCells>
  <conditionalFormatting sqref="AC29:AC191">
    <cfRule type="containsText" dxfId="186" priority="81" stopIfTrue="1" operator="containsText" text="EN TERMINO">
      <formula>NOT(ISERROR(SEARCH("EN TERMINO",AC29)))</formula>
    </cfRule>
    <cfRule type="containsText" priority="82" operator="containsText" text="AMARILLO">
      <formula>NOT(ISERROR(SEARCH("AMARILLO",AC29)))</formula>
    </cfRule>
    <cfRule type="containsText" dxfId="185" priority="83" stopIfTrue="1" operator="containsText" text="ALERTA">
      <formula>NOT(ISERROR(SEARCH("ALERTA",AC29)))</formula>
    </cfRule>
    <cfRule type="containsText" dxfId="184" priority="84" stopIfTrue="1" operator="containsText" text="OK">
      <formula>NOT(ISERROR(SEARCH("OK",AC29)))</formula>
    </cfRule>
  </conditionalFormatting>
  <conditionalFormatting sqref="AF60:AF191 AF56:AF58 BG29:BG191 AF59:BF59">
    <cfRule type="containsText" dxfId="183" priority="78" operator="containsText" text="Cumplida">
      <formula>NOT(ISERROR(SEARCH("Cumplida",AF29)))</formula>
    </cfRule>
    <cfRule type="containsText" dxfId="182" priority="79" operator="containsText" text="Pendiente">
      <formula>NOT(ISERROR(SEARCH("Pendiente",AF29)))</formula>
    </cfRule>
    <cfRule type="containsText" dxfId="181" priority="80" operator="containsText" text="Cumplida">
      <formula>NOT(ISERROR(SEARCH("Cumplida",AF29)))</formula>
    </cfRule>
  </conditionalFormatting>
  <conditionalFormatting sqref="AF60:AF191 AF30:AF47 AF49:AF58 BG29:BG191 AF59:BF59">
    <cfRule type="containsText" dxfId="180" priority="77" stopIfTrue="1" operator="containsText" text="CUMPLIDA">
      <formula>NOT(ISERROR(SEARCH("CUMPLIDA",AF29)))</formula>
    </cfRule>
  </conditionalFormatting>
  <conditionalFormatting sqref="AF60:AF191 AF30:AF47 AF49:AF58 BG29:BG191 AF59:BF59">
    <cfRule type="containsText" dxfId="179" priority="76" stopIfTrue="1" operator="containsText" text="INCUMPLIDA">
      <formula>NOT(ISERROR(SEARCH("INCUMPLIDA",AF29)))</formula>
    </cfRule>
  </conditionalFormatting>
  <conditionalFormatting sqref="AF48 AF29:AF30 AF33:AF36 AF42 AF50">
    <cfRule type="containsText" dxfId="178" priority="75" operator="containsText" text="PENDIENTE">
      <formula>NOT(ISERROR(SEARCH("PENDIENTE",AF29)))</formula>
    </cfRule>
  </conditionalFormatting>
  <conditionalFormatting sqref="AC21:AC28">
    <cfRule type="containsText" dxfId="177" priority="71" stopIfTrue="1" operator="containsText" text="EN TERMINO">
      <formula>NOT(ISERROR(SEARCH("EN TERMINO",AC21)))</formula>
    </cfRule>
    <cfRule type="containsText" priority="72" operator="containsText" text="AMARILLO">
      <formula>NOT(ISERROR(SEARCH("AMARILLO",AC21)))</formula>
    </cfRule>
    <cfRule type="containsText" dxfId="176" priority="73" stopIfTrue="1" operator="containsText" text="ALERTA">
      <formula>NOT(ISERROR(SEARCH("ALERTA",AC21)))</formula>
    </cfRule>
    <cfRule type="containsText" dxfId="175" priority="74" stopIfTrue="1" operator="containsText" text="OK">
      <formula>NOT(ISERROR(SEARCH("OK",AC21)))</formula>
    </cfRule>
  </conditionalFormatting>
  <conditionalFormatting sqref="BG21:BG28">
    <cfRule type="containsText" dxfId="174" priority="68" operator="containsText" text="Cumplida">
      <formula>NOT(ISERROR(SEARCH("Cumplida",BG21)))</formula>
    </cfRule>
    <cfRule type="containsText" dxfId="173" priority="69" operator="containsText" text="Pendiente">
      <formula>NOT(ISERROR(SEARCH("Pendiente",BG21)))</formula>
    </cfRule>
    <cfRule type="containsText" dxfId="172" priority="70" operator="containsText" text="Cumplida">
      <formula>NOT(ISERROR(SEARCH("Cumplida",BG21)))</formula>
    </cfRule>
  </conditionalFormatting>
  <conditionalFormatting sqref="AF21:AF28 BG21:BG28">
    <cfRule type="containsText" dxfId="171" priority="67" stopIfTrue="1" operator="containsText" text="CUMPLIDA">
      <formula>NOT(ISERROR(SEARCH("CUMPLIDA",AF21)))</formula>
    </cfRule>
  </conditionalFormatting>
  <conditionalFormatting sqref="AF21:AF28 BG21:BG28">
    <cfRule type="containsText" dxfId="170" priority="66" stopIfTrue="1" operator="containsText" text="INCUMPLIDA">
      <formula>NOT(ISERROR(SEARCH("INCUMPLIDA",AF21)))</formula>
    </cfRule>
  </conditionalFormatting>
  <conditionalFormatting sqref="AF25">
    <cfRule type="containsText" dxfId="169" priority="65" operator="containsText" text="PENDIENTE">
      <formula>NOT(ISERROR(SEARCH("PENDIENTE",AF25)))</formula>
    </cfRule>
  </conditionalFormatting>
  <conditionalFormatting sqref="AC16:AC20">
    <cfRule type="containsText" dxfId="168" priority="42" stopIfTrue="1" operator="containsText" text="EN TERMINO">
      <formula>NOT(ISERROR(SEARCH("EN TERMINO",AC16)))</formula>
    </cfRule>
    <cfRule type="containsText" priority="43" operator="containsText" text="AMARILLO">
      <formula>NOT(ISERROR(SEARCH("AMARILLO",AC16)))</formula>
    </cfRule>
    <cfRule type="containsText" dxfId="167" priority="44" stopIfTrue="1" operator="containsText" text="ALERTA">
      <formula>NOT(ISERROR(SEARCH("ALERTA",AC16)))</formula>
    </cfRule>
    <cfRule type="containsText" dxfId="166" priority="45" stopIfTrue="1" operator="containsText" text="OK">
      <formula>NOT(ISERROR(SEARCH("OK",AC16)))</formula>
    </cfRule>
  </conditionalFormatting>
  <conditionalFormatting sqref="BG16:BG20 AF16:AF20">
    <cfRule type="containsText" dxfId="165" priority="39" operator="containsText" text="Cumplida">
      <formula>NOT(ISERROR(SEARCH("Cumplida",AF16)))</formula>
    </cfRule>
    <cfRule type="containsText" dxfId="164" priority="40" operator="containsText" text="Pendiente">
      <formula>NOT(ISERROR(SEARCH("Pendiente",AF16)))</formula>
    </cfRule>
    <cfRule type="containsText" dxfId="163" priority="41" operator="containsText" text="Cumplida">
      <formula>NOT(ISERROR(SEARCH("Cumplida",AF16)))</formula>
    </cfRule>
  </conditionalFormatting>
  <conditionalFormatting sqref="BG16:BG20 AF16:AF20">
    <cfRule type="containsText" dxfId="162" priority="38" stopIfTrue="1" operator="containsText" text="CUMPLIDA">
      <formula>NOT(ISERROR(SEARCH("CUMPLIDA",AF16)))</formula>
    </cfRule>
  </conditionalFormatting>
  <conditionalFormatting sqref="BG16:BG20 AF16:AF20">
    <cfRule type="containsText" dxfId="161" priority="37" stopIfTrue="1" operator="containsText" text="INCUMPLIDA">
      <formula>NOT(ISERROR(SEARCH("INCUMPLIDA",AF16)))</formula>
    </cfRule>
  </conditionalFormatting>
  <conditionalFormatting sqref="AC5:AC15">
    <cfRule type="containsText" dxfId="160" priority="33" stopIfTrue="1" operator="containsText" text="EN TERMINO">
      <formula>NOT(ISERROR(SEARCH("EN TERMINO",AC5)))</formula>
    </cfRule>
    <cfRule type="containsText" priority="34" operator="containsText" text="AMARILLO">
      <formula>NOT(ISERROR(SEARCH("AMARILLO",AC5)))</formula>
    </cfRule>
    <cfRule type="containsText" dxfId="159" priority="35" stopIfTrue="1" operator="containsText" text="ALERTA">
      <formula>NOT(ISERROR(SEARCH("ALERTA",AC5)))</formula>
    </cfRule>
    <cfRule type="containsText" dxfId="158" priority="36" stopIfTrue="1" operator="containsText" text="OK">
      <formula>NOT(ISERROR(SEARCH("OK",AC5)))</formula>
    </cfRule>
  </conditionalFormatting>
  <conditionalFormatting sqref="BG5:BG15 AF5:AF15">
    <cfRule type="containsText" dxfId="157" priority="30" operator="containsText" text="Cumplida">
      <formula>NOT(ISERROR(SEARCH("Cumplida",AF5)))</formula>
    </cfRule>
    <cfRule type="containsText" dxfId="156" priority="31" operator="containsText" text="Pendiente">
      <formula>NOT(ISERROR(SEARCH("Pendiente",AF5)))</formula>
    </cfRule>
    <cfRule type="containsText" dxfId="155" priority="32" operator="containsText" text="Cumplida">
      <formula>NOT(ISERROR(SEARCH("Cumplida",AF5)))</formula>
    </cfRule>
  </conditionalFormatting>
  <conditionalFormatting sqref="BG5:BG15 AF5:AF15">
    <cfRule type="containsText" dxfId="154" priority="29" stopIfTrue="1" operator="containsText" text="CUMPLIDA">
      <formula>NOT(ISERROR(SEARCH("CUMPLIDA",AF5)))</formula>
    </cfRule>
  </conditionalFormatting>
  <conditionalFormatting sqref="BG5:BG15 AF5:AF15">
    <cfRule type="containsText" dxfId="153" priority="28" stopIfTrue="1" operator="containsText" text="INCUMPLIDA">
      <formula>NOT(ISERROR(SEARCH("INCUMPLIDA",AF5)))</formula>
    </cfRule>
  </conditionalFormatting>
  <conditionalFormatting sqref="AC5:AC15">
    <cfRule type="containsText" dxfId="152" priority="24" stopIfTrue="1" operator="containsText" text="EN TERMINO">
      <formula>NOT(ISERROR(SEARCH("EN TERMINO",AC5)))</formula>
    </cfRule>
    <cfRule type="containsText" priority="25" operator="containsText" text="AMARILLO">
      <formula>NOT(ISERROR(SEARCH("AMARILLO",AC5)))</formula>
    </cfRule>
    <cfRule type="containsText" dxfId="151" priority="26" stopIfTrue="1" operator="containsText" text="ALERTA">
      <formula>NOT(ISERROR(SEARCH("ALERTA",AC5)))</formula>
    </cfRule>
    <cfRule type="containsText" dxfId="150" priority="27" stopIfTrue="1" operator="containsText" text="OK">
      <formula>NOT(ISERROR(SEARCH("OK",AC5)))</formula>
    </cfRule>
  </conditionalFormatting>
  <conditionalFormatting sqref="BG5:BG15 AF5:AF15">
    <cfRule type="containsText" dxfId="149" priority="21" operator="containsText" text="Cumplida">
      <formula>NOT(ISERROR(SEARCH("Cumplida",AF5)))</formula>
    </cfRule>
    <cfRule type="containsText" dxfId="148" priority="22" operator="containsText" text="Pendiente">
      <formula>NOT(ISERROR(SEARCH("Pendiente",AF5)))</formula>
    </cfRule>
    <cfRule type="containsText" dxfId="147" priority="23" operator="containsText" text="Cumplida">
      <formula>NOT(ISERROR(SEARCH("Cumplida",AF5)))</formula>
    </cfRule>
  </conditionalFormatting>
  <conditionalFormatting sqref="BG5:BG15 AF5:AF15">
    <cfRule type="containsText" dxfId="146" priority="20" stopIfTrue="1" operator="containsText" text="CUMPLIDA">
      <formula>NOT(ISERROR(SEARCH("CUMPLIDA",AF5)))</formula>
    </cfRule>
  </conditionalFormatting>
  <conditionalFormatting sqref="BG5:BG15 AF5:AF15">
    <cfRule type="containsText" dxfId="145" priority="19" stopIfTrue="1" operator="containsText" text="INCUMPLIDA">
      <formula>NOT(ISERROR(SEARCH("INCUMPLIDA",AF5)))</formula>
    </cfRule>
  </conditionalFormatting>
  <conditionalFormatting sqref="AF5:AF15">
    <cfRule type="containsText" dxfId="144" priority="18" operator="containsText" text="PENDIENTE">
      <formula>NOT(ISERROR(SEARCH("PENDIENTE",AF5)))</formula>
    </cfRule>
  </conditionalFormatting>
  <conditionalFormatting sqref="AF5:AF15">
    <cfRule type="containsText" dxfId="143" priority="17" stopIfTrue="1" operator="containsText" text="PENDIENTE">
      <formula>NOT(ISERROR(SEARCH("PENDIENTE",AF5)))</formula>
    </cfRule>
  </conditionalFormatting>
  <conditionalFormatting sqref="BI5:BI15">
    <cfRule type="containsText" dxfId="142" priority="4" operator="containsText" text="cerrada">
      <formula>NOT(ISERROR(SEARCH("cerrada",BI5)))</formula>
    </cfRule>
    <cfRule type="containsText" dxfId="141" priority="5" operator="containsText" text="cerrado">
      <formula>NOT(ISERROR(SEARCH("cerrado",BI5)))</formula>
    </cfRule>
    <cfRule type="containsText" dxfId="140" priority="6" operator="containsText" text="Abierto">
      <formula>NOT(ISERROR(SEARCH("Abierto",BI5)))</formula>
    </cfRule>
  </conditionalFormatting>
  <conditionalFormatting sqref="BI5:BI15">
    <cfRule type="containsText" dxfId="139" priority="1" operator="containsText" text="cerrada">
      <formula>NOT(ISERROR(SEARCH("cerrada",BI5)))</formula>
    </cfRule>
    <cfRule type="containsText" dxfId="138" priority="2" operator="containsText" text="cerrado">
      <formula>NOT(ISERROR(SEARCH("cerrado",BI5)))</formula>
    </cfRule>
    <cfRule type="containsText" dxfId="137" priority="3" operator="containsText" text="Abierto">
      <formula>NOT(ISERROR(SEARCH("Abierto",BI5)))</formula>
    </cfRule>
  </conditionalFormatting>
  <dataValidations count="12">
    <dataValidation type="list" allowBlank="1" showInputMessage="1" showErrorMessage="1" sqref="H49:H53 H147:H154 P95:P96 H108:H126 P100:P112 P88 P53:P72 P127:P146 P155:P191 P75:P84 H68:H75 H80:H99 P21:P51 H16:H20 P5:P15" xr:uid="{00000000-0002-0000-08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42 W71 W56:W62 AD29:AD36 AD25" xr:uid="{00000000-0002-0000-0800-000001000000}">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29:I137 I77 I46:I48 I54:I63 I65:I75 I29:I42 I21:I25 I7:I15" xr:uid="{00000000-0002-0000-0800-000002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27:K130 S61:S63 S42 S35:S36 S29 J34 S54:S59 K46 S46 U71 L61 L59 K71 K61:K63 K42 K35:K36 K54:K59 K29:K30 S25 K25 K5:K8" xr:uid="{00000000-0002-0000-0800-000003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27:I128 I5:I6" xr:uid="{00000000-0002-0000-0800-000004000000}">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60 J35:J42 J46:J47 S47 J54:J55 J57:J67 S60 K47 J29:J33 J21:J25" xr:uid="{00000000-0002-0000-0800-000005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K31:K34 S37:S41 S30:S34 K37:K41 L63 L56 L59 S21:S24 K21:K24" xr:uid="{00000000-0002-0000-0800-000006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69 M54 M56:M63 M29:M42 M21:M25" xr:uid="{00000000-0002-0000-0800-000007000000}">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54 W29:W42 W21:W25" xr:uid="{00000000-0002-0000-0800-000008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56:V63 W46 W63 V55:W55 V54 V29:V42 V21:V25" xr:uid="{00000000-0002-0000-0800-000009000000}">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70 V46 L54:L55 L57:L58 L60 L62 L29:L42 L21:L25" xr:uid="{00000000-0002-0000-0800-00000A000000}">
      <formula1>0</formula1>
      <formula2>390</formula2>
    </dataValidation>
    <dataValidation type="list" allowBlank="1" showInputMessage="1" showErrorMessage="1" sqref="N5:N191" xr:uid="{00000000-0002-0000-0800-00000B000000}">
      <formula1>"Correctiva, Preventiva, Acción de mejora"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CONSOLIDADO PLANESM</vt:lpstr>
      <vt:lpstr>RESUMEN</vt:lpstr>
      <vt:lpstr>S.GENERAL</vt:lpstr>
      <vt:lpstr>U. BS Y SS</vt:lpstr>
      <vt:lpstr>U.THUMANO</vt:lpstr>
      <vt:lpstr>SISTEMAS</vt:lpstr>
      <vt:lpstr>U.FINANYCONT</vt:lpstr>
      <vt:lpstr>U.APUESTAS</vt:lpstr>
      <vt:lpstr>PLANEACIÓN</vt:lpstr>
      <vt:lpstr>A.CLIENTEYCOMU.</vt:lpstr>
      <vt:lpstr>U.LOTERIAS</vt:lpstr>
      <vt:lpstr>SIPLAFT</vt:lpstr>
      <vt:lpstr>CONSOLIDADOPMA.CALIDAD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Carmen Bonilla</dc:creator>
  <cp:lastModifiedBy>Manuela Hernández Jaramillo</cp:lastModifiedBy>
  <dcterms:created xsi:type="dcterms:W3CDTF">2019-01-04T19:58:30Z</dcterms:created>
  <dcterms:modified xsi:type="dcterms:W3CDTF">2021-08-31T04:36:29Z</dcterms:modified>
</cp:coreProperties>
</file>