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showInkAnnotation="0"/>
  <mc:AlternateContent xmlns:mc="http://schemas.openxmlformats.org/markup-compatibility/2006">
    <mc:Choice Requires="x15">
      <x15ac:absPath xmlns:x15ac="http://schemas.microsoft.com/office/spreadsheetml/2010/11/ac" url="Z:\ARCHIVOS 2020\Seguimiento Planes de Mejoramiento\Planes Internos\Consolidado\Corte Noviembre 2020\"/>
    </mc:Choice>
  </mc:AlternateContent>
  <xr:revisionPtr revIDLastSave="17" documentId="11_F81FA6434DACA9698F4E1B84AAA9521DEEC5ECEF" xr6:coauthVersionLast="47" xr6:coauthVersionMax="47" xr10:uidLastSave="{D71A85DD-1231-49E3-A561-6E28422A76F9}"/>
  <bookViews>
    <workbookView xWindow="0" yWindow="0" windowWidth="20490" windowHeight="6765" tabRatio="734" xr2:uid="{00000000-000D-0000-FFFF-FFFF00000000}"/>
  </bookViews>
  <sheets>
    <sheet name="Seguimiento" sheetId="18" r:id="rId1"/>
  </sheets>
  <externalReferences>
    <externalReference r:id="rId2"/>
    <externalReference r:id="rId3"/>
  </externalReferences>
  <definedNames>
    <definedName name="_xlnm._FilterDatabase" localSheetId="0" hidden="1">Seguimiento!$A$3:$CY$173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19" i="18" l="1"/>
  <c r="AT19" i="18"/>
  <c r="AU19" i="18"/>
  <c r="AY19" i="18"/>
  <c r="BJ19" i="18"/>
  <c r="AV15" i="18"/>
  <c r="AT15" i="18"/>
  <c r="AU15" i="18" s="1"/>
  <c r="AY15" i="18" s="1"/>
  <c r="BJ15" i="18" s="1"/>
  <c r="AV14" i="18"/>
  <c r="AT14" i="18"/>
  <c r="AU14" i="18" s="1"/>
  <c r="AY14" i="18" s="1"/>
  <c r="BJ14" i="18" s="1"/>
  <c r="AV11" i="18"/>
  <c r="AT11" i="18"/>
  <c r="AU11" i="18"/>
  <c r="AY11" i="18"/>
  <c r="BJ11" i="18"/>
  <c r="AV10" i="18"/>
  <c r="AT10" i="18"/>
  <c r="AU10" i="18"/>
  <c r="AY10" i="18"/>
  <c r="BJ10" i="18"/>
  <c r="AK19" i="18"/>
  <c r="AK5" i="18"/>
  <c r="AL19" i="18"/>
  <c r="BH19" i="18" s="1"/>
  <c r="AD19" i="18"/>
  <c r="AB19" i="18"/>
  <c r="AC19" i="18"/>
  <c r="AG19" i="18" s="1"/>
  <c r="O19" i="18"/>
  <c r="AB18" i="18"/>
  <c r="AC18" i="18"/>
  <c r="AD18" i="18" s="1"/>
  <c r="O18" i="18"/>
  <c r="AB17" i="18"/>
  <c r="AC17" i="18" s="1"/>
  <c r="O17" i="18"/>
  <c r="AB16" i="18"/>
  <c r="AC16" i="18"/>
  <c r="O16" i="18"/>
  <c r="AM15" i="18"/>
  <c r="AK15" i="18"/>
  <c r="AL15" i="18" s="1"/>
  <c r="AD15" i="18"/>
  <c r="AB15" i="18"/>
  <c r="AC15" i="18" s="1"/>
  <c r="AG15" i="18" s="1"/>
  <c r="O15" i="18"/>
  <c r="AM14" i="18"/>
  <c r="AK14" i="18"/>
  <c r="AL14" i="18"/>
  <c r="AD14" i="18"/>
  <c r="AB14" i="18"/>
  <c r="AC14" i="18"/>
  <c r="AG14" i="18"/>
  <c r="O14" i="18"/>
  <c r="AK13" i="18"/>
  <c r="AL13" i="18" s="1"/>
  <c r="AD13" i="18"/>
  <c r="AB13" i="18"/>
  <c r="AC13" i="18"/>
  <c r="O13" i="18"/>
  <c r="AK12" i="18"/>
  <c r="AL12" i="18"/>
  <c r="AD12" i="18"/>
  <c r="AB12" i="18"/>
  <c r="AC12" i="18"/>
  <c r="O12" i="18"/>
  <c r="AK11" i="18"/>
  <c r="AL11" i="18"/>
  <c r="AM11" i="18"/>
  <c r="AD11" i="18"/>
  <c r="AB11" i="18"/>
  <c r="AC11" i="18"/>
  <c r="O11" i="18"/>
  <c r="AK10" i="18"/>
  <c r="AL10" i="18"/>
  <c r="AM10" i="18"/>
  <c r="AD10" i="18"/>
  <c r="AB10" i="18"/>
  <c r="AC10" i="18"/>
  <c r="O10" i="18"/>
  <c r="AB9" i="18"/>
  <c r="AC9" i="18" s="1"/>
  <c r="O9" i="18"/>
  <c r="AB8" i="18"/>
  <c r="AC8" i="18"/>
  <c r="O8" i="18"/>
  <c r="AK7" i="18"/>
  <c r="AL7" i="18"/>
  <c r="BH7" i="18" s="1"/>
  <c r="AM7" i="18"/>
  <c r="AD7" i="18"/>
  <c r="AB7" i="18"/>
  <c r="AC7" i="18"/>
  <c r="AG7" i="18" s="1"/>
  <c r="O7" i="18"/>
  <c r="AK6" i="18"/>
  <c r="AL6" i="18"/>
  <c r="BH6" i="18" s="1"/>
  <c r="AM6" i="18"/>
  <c r="AD6" i="18"/>
  <c r="AB6" i="18"/>
  <c r="AC6" i="18" s="1"/>
  <c r="O6" i="18"/>
  <c r="AL5" i="18"/>
  <c r="AB5" i="18"/>
  <c r="AC5" i="18"/>
  <c r="O5" i="18"/>
  <c r="AP19" i="18"/>
  <c r="AM19" i="18"/>
  <c r="AG5" i="18"/>
  <c r="AD5" i="18"/>
  <c r="AP5" i="18"/>
  <c r="BJ5" i="18"/>
  <c r="AM5" i="18"/>
  <c r="AG8" i="18"/>
  <c r="BJ8" i="18"/>
  <c r="AD8" i="18"/>
  <c r="BH9" i="18"/>
  <c r="AG9" i="18"/>
  <c r="BJ9" i="18"/>
  <c r="AD9" i="18"/>
  <c r="AG11" i="18"/>
  <c r="AG16" i="18"/>
  <c r="BJ16" i="18"/>
  <c r="AD16" i="18"/>
  <c r="BH17" i="18"/>
  <c r="AG17" i="18"/>
  <c r="BJ17" i="18"/>
  <c r="AD17" i="18"/>
  <c r="BH5" i="18"/>
  <c r="BH8" i="18"/>
  <c r="BH13" i="18"/>
  <c r="AP13" i="18"/>
  <c r="BJ13" i="18"/>
  <c r="AM13" i="18"/>
  <c r="BH16" i="18"/>
  <c r="AP7" i="18"/>
  <c r="BJ7" i="18" s="1"/>
  <c r="AP6" i="18"/>
  <c r="BJ6" i="18"/>
  <c r="AG10" i="18"/>
  <c r="AM12" i="18"/>
  <c r="BH18" i="18"/>
  <c r="AG18" i="18"/>
  <c r="BJ18" i="18"/>
  <c r="BH10" i="18" l="1"/>
  <c r="AP10" i="18"/>
  <c r="BH11" i="18"/>
  <c r="AP11" i="18"/>
  <c r="BH12" i="18"/>
  <c r="AP12" i="18"/>
  <c r="BJ12" i="18" s="1"/>
</calcChain>
</file>

<file path=xl/sharedStrings.xml><?xml version="1.0" encoding="utf-8"?>
<sst xmlns="http://schemas.openxmlformats.org/spreadsheetml/2006/main" count="298" uniqueCount="156">
  <si>
    <t>IDENTIFICACIÓN DEL HALLAZGO</t>
  </si>
  <si>
    <t>ESTABLECIMIENTO ACCIONES DE MEJORA</t>
  </si>
  <si>
    <t>PRIMER SEGUIMIENTO  DE 2020</t>
  </si>
  <si>
    <t xml:space="preserve"> SEGUNDO SEGUIMIENTO DE 2020</t>
  </si>
  <si>
    <t xml:space="preserve"> TERCER SEGUIMIENTO DE 2020</t>
  </si>
  <si>
    <t xml:space="preserve"> CUARTO SEGUIMIENTO DE 2019</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</si>
  <si>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</si>
  <si>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</si>
  <si>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</si>
  <si>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</si>
  <si>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</si>
  <si>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</si>
  <si>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</si>
  <si>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</si>
  <si>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</si>
  <si>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</si>
  <si>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</si>
  <si>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</si>
  <si>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</si>
  <si>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</si>
  <si>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</si>
  <si>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</si>
  <si>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</si>
  <si>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</si>
  <si>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</si>
  <si>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</si>
  <si>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</si>
  <si>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</si>
  <si>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</si>
  <si>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</si>
  <si>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</si>
  <si>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</si>
  <si>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</si>
  <si>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</si>
  <si>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</si>
  <si>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</si>
  <si>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</si>
  <si>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</si>
  <si>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</si>
  <si>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</si>
  <si>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</si>
  <si>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</si>
  <si>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</si>
  <si>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</si>
  <si>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</si>
  <si>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</si>
  <si>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</si>
  <si>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</si>
  <si>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</si>
  <si>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</si>
  <si>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</si>
  <si>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</si>
  <si>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</si>
  <si>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</si>
  <si>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</si>
  <si>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</si>
  <si>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</si>
  <si>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</si>
  <si>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</si>
  <si>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</si>
  <si>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</si>
  <si>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</si>
  <si>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</si>
  <si>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</si>
  <si>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</si>
  <si>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</si>
  <si>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</si>
  <si>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</si>
  <si>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</si>
  <si>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</si>
  <si>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</si>
  <si>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</si>
  <si>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</si>
  <si>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</si>
  <si>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</si>
  <si>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</si>
  <si>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</si>
  <si>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</si>
  <si>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</si>
  <si>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</si>
  <si>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</si>
  <si>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</si>
  <si>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INFORME VISITA DIRECCIÓN DISTRITAL DE ARCHIVO 2019</t>
  </si>
  <si>
    <t>GESTIÓN DOCUMENTAL</t>
  </si>
  <si>
    <t>El responsable de la gestion documental en la entidad no acredita formacion  academica profesional en archivistica</t>
  </si>
  <si>
    <t xml:space="preserve">La planta de personal actualmente vigente para la entidad, no tiene un cargo con este perfil.  </t>
  </si>
  <si>
    <t>Adelantar las acciones correspondientes, con el fin de contar con una persona la interior de la entidad, responsable de la gestion documental de la entidad y que cumpla con el perfil establecido por la norma.       Definir con la alta gerencia el tramite para designar una funcionario con estos perfiles</t>
  </si>
  <si>
    <t>Desginacion del funcionario responsable de la gestion documental</t>
  </si>
  <si>
    <t>Correctiva</t>
  </si>
  <si>
    <t>Unidad de Bienes y Servicios</t>
  </si>
  <si>
    <t xml:space="preserve">Dentro del plan de Acción para 2020 se estableció la necesidad de realizar el concurso para la vinculación de un profesional en archivistica </t>
  </si>
  <si>
    <t>Conforme a lo informado por el área se valida el avance reportado</t>
  </si>
  <si>
    <t>31/06/2020</t>
  </si>
  <si>
    <t xml:space="preserve">Contrato de prestación de servicios.
Ante la ausencia en la planta de un profesional con formación en archivística, al entidad lo subsano mediante la contratación por modalidad de  prestación de servicios, mientras se hace el proceso de revisión de está inlusión en la planta de personal. </t>
  </si>
  <si>
    <t xml:space="preserve">No cuenta con Tablas de Control de Acceso para el establecimiento de categorias adecuadas de derechos y restricciones de acceso y seguridad aplicables a los docuemntos. </t>
  </si>
  <si>
    <t>No se cuenta con instrumentos idóneos y técnicos para el control de documentos</t>
  </si>
  <si>
    <t>Elaborar la tabla de Control de Acceso  para aprobacion por el comité institucional de  Gestion y Desempeño de la Loteria de Bogota. Elaborar la tabla de control de acceso</t>
  </si>
  <si>
    <t>Tabla de control de acceso aprobada e implementada</t>
  </si>
  <si>
    <t>Tabla de control de acceso; Se elaboró la tabla de control de acceso.</t>
  </si>
  <si>
    <t xml:space="preserve">Conforme a lo informado por el área se valida el avance reportado y el cierre de la acción. </t>
  </si>
  <si>
    <t xml:space="preserve">No cuenta con inventarios documentales en el formato FUID para todas las fases de archivo </t>
  </si>
  <si>
    <t xml:space="preserve">No se cuenta con una persona que efectue el diligenciamiento de los FUID.
Desconocimiento de algunos funcionarios sobre el diligenciamiento de este instrumento
</t>
  </si>
  <si>
    <t>Con el apoyo del aprendiz SENA, se realizará el diligenciamiento de los FUID en cada una de las áreas de la entidad.   Elaborar los FUID en todas las fases del archivo</t>
  </si>
  <si>
    <t>Instrumentos FUID diligenciados, en todas las fases del proceso de archivo</t>
  </si>
  <si>
    <t xml:space="preserve">Formato único de inventario
capacitación FUID; En los archivos de gestión se levantó el inventario en el formato único de inventarios FUID y en el Archivo central se tiene la totalidad de inventarios en el FUID.
</t>
  </si>
  <si>
    <t xml:space="preserve">No cuenta con modelo de requisistos para la gestion de documentos electronicos </t>
  </si>
  <si>
    <t>La planta de personal actualmente vigente para la entidad, no tiene un cargo con el perfil requerido para la elaboración de este instrumento</t>
  </si>
  <si>
    <t>El contratista profesional en Archivistica, elaborara el instrumento para aprobación por parte del CIGD</t>
  </si>
  <si>
    <t>Modelo de requisitos para la gestión de documentos electronicos aprobado</t>
  </si>
  <si>
    <t>El CIGD, aprobó en Comité del 20 de diciembre de 2019, este instrumento archivísitico</t>
  </si>
  <si>
    <t xml:space="preserve">No cuenta con Banco terminologico de tipos, series y subseries documentales </t>
  </si>
  <si>
    <t>Banco Terminológico aprobado</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</si>
  <si>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</si>
  <si>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</si>
  <si>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</si>
  <si>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</si>
  <si>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Contrato de prestación de servicios;
Se contrato a una profesional historiadora para la elaboración del componente histórico de las TVC,el contrato se encuentra en ejecución.</t>
  </si>
  <si>
    <t xml:space="preserve">Con corte a 30 de junio no se había realizado la contratación, este contrato fue suscrito en xxx. Pendiente entrega de evidencia. </t>
  </si>
  <si>
    <t>El contrato se encuentra en ejecución; la  profesional historiadora para la elaboración del componente histórico de las TVC.</t>
  </si>
  <si>
    <t xml:space="preserve">Esta pendiente el infome por parte del Archivo Distrital, una vez se reciba, debe formular el respectivo plan de mejora, cerrando las acciones que estan pendientes de ejecución y que coincindan con las nuevas observaciones formuladas. </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</si>
  <si>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</si>
  <si>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</si>
  <si>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</si>
  <si>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</si>
  <si>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Contrato de prestación de servicios;
Se contrato a una profesional , historiadora y archivista para la elaboración de las TVD, sus contratos se encuentran en ejecución, con este instrumento aprobado se puede iniciar la intervención.</t>
  </si>
  <si>
    <t xml:space="preserve">El avance reportado no corresponde a la actividad programada. </t>
  </si>
  <si>
    <t>El contrato se encuentra en ejecución; historiadora y archivista para la elaboración de las TVD, sus contratos se encuentran en ejecución, con este instrumento aprobado se puede iniciar la intervención.</t>
  </si>
  <si>
    <t xml:space="preserve">Esta pendiente el infome por parte del Archivo Distrital, una vez se reciba, debe formular el respectivo plan de mejora, cerrando las acciones que estan pendientes de ejecucuión y que coincindan con las nuevas observaciones formuladas. </t>
  </si>
  <si>
    <t xml:space="preserve">No  se cuenta con planes, programas,procesos, procedimientos,politicas y reglamentos de gestion documental de la entidad se evidencioa la inclusion  de estrategias, actividades  y/o lineamientos  para el acceso a los documentos de archivo.   </t>
  </si>
  <si>
    <t>No existe en la planta de personal de la entidad, un profesional en archivistica encargado de la gestión documental, que diseñe y apoye todos los procesos necesarios para ello</t>
  </si>
  <si>
    <t>Elaborar el procedimiento ylos lineamientos necesarios, para el acceso a los documentos de archivo final.</t>
  </si>
  <si>
    <t>Procedimiento elaborado y aprobado</t>
  </si>
  <si>
    <r>
      <t xml:space="preserve">Acta del comité
Instrimentos archivísticos; 
La entidad elabró y aprobó en diciembre de </t>
    </r>
    <r>
      <rPr>
        <sz val="9"/>
        <color rgb="FFFF0000"/>
        <rFont val="Arial"/>
        <family val="2"/>
      </rPr>
      <t>2020</t>
    </r>
    <r>
      <rPr>
        <sz val="9"/>
        <color theme="1"/>
        <rFont val="Arial"/>
        <family val="2"/>
      </rPr>
      <t xml:space="preserve"> en CIGD los siguiente sinstrumentos achivisticos: 
DIAGNOSTICO INTEGRAL
PGD LOTERÍA DE BOGOTÁ PINAR LOTERIA DE BOGOTÁ
 PLAN DE CONSERVACION DOCUMENTAL
PLAN DE PRESERVACIÓN DIGITAL A LARGO PLAZO
POLITICA DE GESTION DOCUMENTAL LOTERIA DE BOGOTÁ 2019
 SIC LOTERÍA DE BOGOTA </t>
    </r>
  </si>
  <si>
    <t>No se adjunta evidencia del avance reportado; de otra parte, se recomienda una nueva revisión de acuerdo con los ajustes a  los procedimientos adelantados durante el presente año.</t>
  </si>
  <si>
    <t xml:space="preserve">No cuenta con un reglamento  para el servicio, de consulta  de los documentos de archivo </t>
  </si>
  <si>
    <t xml:space="preserve">Acta del comité CIGD;
La entidad actualizó el procedimiento PRO330-213-8, el cual inluye el procedimiento y controles establecidos para la consulta y prestamo de documentos,el cual fue aprobado en CIGD.
</t>
  </si>
  <si>
    <t>No se adjunta evidencia del avance reportado.</t>
  </si>
  <si>
    <t xml:space="preserve">La entidad no ha realizado transferencias secundarias  a la direccion Distrital de Archivos  de Bogota. </t>
  </si>
  <si>
    <t>No se han realizado las transferencias, en razón a que la entidad no tiene en su archivo, documentos con valor histórico</t>
  </si>
  <si>
    <t>La entidad no ha formulado el respectivo plan de mejoramiento pues considera que "la entidad no tiene en su archivo, documentos con valor histórico"</t>
  </si>
  <si>
    <t>Contratos de prestación de servicios plan de trabajo;
Se inció el proceso de ajuste de las TVD,las cuales el requisito para realizar las transferencias a la Dirección de archivo.</t>
  </si>
  <si>
    <t xml:space="preserve">No se encuentra formulado un plan de mejora, sin embargo el área reporta avance; el Archivo Distrital en su visita programada verificara la acción formulada y el avance correspondiente. </t>
  </si>
  <si>
    <t>El contrato se encuentra en ejecución; una vez que se cuenten con las TDV convalidadas, se inicia el proceso de tranferencias secudnarias.</t>
  </si>
  <si>
    <t>La entidad no ha publicado en la pagina web la informacion de las transferencias secundarias realizadas a la direccion distrital de archivo de bogota, en cumplimiento con el decreto 1515  Articulo 16, compilado en el decreto 1080 de 2015 Articulos 2.8.10.14</t>
  </si>
  <si>
    <t>Contratos de prestación de servicios plan de trabajo; 
Se inció el proceso de ajuste de las TVD,las cuales el requisito para realizar las transferencias a la Dirección de archivo</t>
  </si>
  <si>
    <t xml:space="preserve">No aplica, ya que la entidad no ha realizado transferecnias secundarias. </t>
  </si>
  <si>
    <t xml:space="preserve">La entidad no cuenta con un sistema integrado de conservacion en cumplimiento con el acuerdo 006 de 2014 </t>
  </si>
  <si>
    <t>Sistema Integrado de Conservación elaborado y aprobado</t>
  </si>
  <si>
    <t xml:space="preserve">Conforme a lo informado por el área se valida el avance reportado y  se da por cerrado este plan de mejoramiento </t>
  </si>
  <si>
    <t>El plan de conservacion documental no cumple con la estrutura establecida en el acuerdo 006 de 2014 Articulo 5</t>
  </si>
  <si>
    <t>El plan de preservacion digital a largo plazo no cumple con la estructura establecida en el acuerdo 006 de 2014 Art 5</t>
  </si>
  <si>
    <t>La entidad no cuenta con planes de emergencias o atencion desastres en donde esten incuidos los archivos y areas de almacenamientode documentacion (Acuerdo 050 de 2000 AGN)</t>
  </si>
  <si>
    <t>Elaborar el plan de emergencias, conforme el Acuerdo 050 de 2000 AGN</t>
  </si>
  <si>
    <t>Plan de emerencias o atención de desastres incluyendo archivos y áreas de documentación</t>
  </si>
  <si>
    <t xml:space="preserve">No se reporta ningun avance, se trata de una obligación prevista en la norma. </t>
  </si>
  <si>
    <t xml:space="preserve">No se reporta ningun avance; Esta pendiente el infome por parte del Archivo Distrital, una vez se reciba, debe formular el respectivo plan de mejora, cerrando las acciones que estan pendientes de ejecucuión y que coincindan con las nuevas observaciones formuladas.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</si>
</sst>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yyyy/mm/dd"/>
    <numFmt numFmtId="165" formatCode="_(* #,##0_);_(* \(#,##0\);_(* &quot;-&quot;??_);_(@_)"/>
    <numFmt numFmtId="166" formatCode="d/mm/yyyy;@"/>
  </numFmts>
  <fonts count="17">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color theme="1"/>
      <name val="Arial"/>
      <family val="2"/>
    </font>
    <font>
      <i/>
      <sz val="9"/>
      <color indexed="8"/>
      <name val="Arial"/>
      <family val="2"/>
    </font>
    <font>
      <sz val="9"/>
      <color indexed="8"/>
      <name val="Arial"/>
      <family val="2"/>
    </font>
    <font>
      <sz val="9"/>
      <color indexed="10"/>
      <name val="Arial"/>
      <family val="2"/>
    </font>
    <font>
      <b/>
      <sz val="9"/>
      <color theme="1"/>
      <name val="Arial"/>
      <family val="2"/>
    </font>
    <font>
      <sz val="9"/>
      <name val="Arial"/>
      <family val="2"/>
    </font>
    <font>
      <sz val="9"/>
      <color rgb="FFFF0000"/>
      <name val="Arial"/>
      <family val="2"/>
    </font>
    <font>
      <sz val="9"/>
      <color rgb="FF000000"/>
      <name val="Arial"/>
      <family val="2"/>
    </font>
    <font>
      <b/>
      <sz val="9"/>
      <color indexed="8"/>
      <name val="Arial"/>
      <family val="2"/>
    </font>
    <font>
      <b/>
      <sz val="9"/>
      <color rgb="FFFF0000"/>
      <name val="Arial"/>
      <family val="2"/>
    </font>
    <font>
      <b/>
      <sz val="9"/>
      <name val="Arial"/>
      <family val="2"/>
    </font>
    <font>
      <sz val="11"/>
      <color theme="1"/>
      <name val="Calibri"/>
      <family val="2"/>
    </font>
    <font>
      <u/>
      <sz val="7.35"/>
      <color theme="10"/>
      <name val="Calibri"/>
      <family val="2"/>
    </font>
  </fonts>
  <fills count="2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5" fillId="0" borderId="0"/>
    <xf numFmtId="0" fontId="16" fillId="0" borderId="0" applyNumberFormat="0" applyFill="0" applyBorder="0" applyAlignment="0" applyProtection="0">
      <alignment vertical="top"/>
      <protection locked="0"/>
    </xf>
  </cellStyleXfs>
  <cellXfs count="160">
    <xf numFmtId="0" fontId="0" fillId="0" borderId="0" xfId="0"/>
    <xf numFmtId="0" fontId="4" fillId="0" borderId="0" xfId="0" applyFont="1" applyAlignment="1" applyProtection="1">
      <alignment horizontal="center" vertical="center"/>
      <protection locked="0"/>
    </xf>
    <xf numFmtId="0" fontId="4" fillId="12" borderId="0" xfId="0" applyFont="1" applyFill="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4" fontId="4" fillId="0" borderId="0" xfId="0" applyNumberFormat="1" applyFont="1" applyAlignment="1" applyProtection="1">
      <alignment horizontal="center" vertical="center"/>
      <protection locked="0"/>
    </xf>
    <xf numFmtId="2" fontId="4" fillId="0" borderId="0" xfId="0" applyNumberFormat="1" applyFont="1" applyAlignment="1" applyProtection="1">
      <alignment horizontal="center" vertical="center"/>
      <protection locked="0"/>
    </xf>
    <xf numFmtId="0" fontId="4" fillId="14" borderId="0" xfId="0" applyFont="1" applyFill="1" applyAlignment="1" applyProtection="1">
      <alignment horizontal="center" vertical="center"/>
      <protection locked="0"/>
    </xf>
    <xf numFmtId="14" fontId="4"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6" fillId="0" borderId="0" xfId="2" applyFont="1" applyAlignment="1" applyProtection="1">
      <alignment vertical="top" wrapText="1"/>
      <protection locked="0"/>
    </xf>
    <xf numFmtId="0" fontId="6" fillId="0" borderId="0" xfId="2" applyFont="1" applyAlignment="1">
      <alignment vertical="center" wrapText="1"/>
    </xf>
    <xf numFmtId="0" fontId="6" fillId="0" borderId="0" xfId="2" applyFont="1" applyAlignment="1" applyProtection="1">
      <alignment vertical="center" wrapText="1"/>
      <protection locked="0"/>
    </xf>
    <xf numFmtId="164" fontId="6" fillId="0" borderId="0" xfId="2" applyNumberFormat="1" applyFont="1" applyAlignment="1" applyProtection="1">
      <alignment horizontal="center" vertical="center"/>
      <protection locked="0"/>
    </xf>
    <xf numFmtId="0" fontId="6" fillId="0" borderId="0" xfId="2" applyFont="1" applyAlignment="1" applyProtection="1">
      <alignment horizontal="left" vertical="center" wrapText="1"/>
      <protection locked="0"/>
    </xf>
    <xf numFmtId="0" fontId="6" fillId="15" borderId="0" xfId="2" applyFont="1" applyFill="1" applyAlignment="1" applyProtection="1">
      <alignment horizontal="justify" vertical="top" wrapText="1"/>
      <protection locked="0"/>
    </xf>
    <xf numFmtId="164" fontId="6" fillId="15" borderId="0" xfId="2" applyNumberFormat="1" applyFont="1" applyFill="1" applyAlignment="1" applyProtection="1">
      <alignment horizontal="center" vertical="center"/>
      <protection locked="0"/>
    </xf>
    <xf numFmtId="0" fontId="10" fillId="16" borderId="0" xfId="0" applyFont="1" applyFill="1" applyAlignment="1">
      <alignment horizontal="justify" vertical="top"/>
    </xf>
    <xf numFmtId="0" fontId="6" fillId="0" borderId="0" xfId="2" applyFont="1" applyAlignment="1" applyProtection="1">
      <alignment horizontal="justify" vertical="top" wrapText="1"/>
      <protection locked="0"/>
    </xf>
    <xf numFmtId="0" fontId="9" fillId="0" borderId="0" xfId="2" applyFont="1" applyAlignment="1" applyProtection="1">
      <alignment horizontal="justify" vertical="top" wrapText="1"/>
      <protection locked="0"/>
    </xf>
    <xf numFmtId="0" fontId="9" fillId="16" borderId="0" xfId="2" applyFont="1" applyFill="1" applyAlignment="1" applyProtection="1">
      <alignment horizontal="justify" vertical="top" wrapText="1"/>
      <protection locked="0"/>
    </xf>
    <xf numFmtId="0" fontId="4" fillId="0" borderId="0" xfId="0" applyFont="1" applyAlignment="1">
      <alignment vertical="center"/>
    </xf>
    <xf numFmtId="0" fontId="9" fillId="19" borderId="0" xfId="0" applyFont="1" applyFill="1" applyAlignment="1">
      <alignment horizontal="justify" vertical="top"/>
    </xf>
    <xf numFmtId="0" fontId="6" fillId="15" borderId="0" xfId="0" applyFont="1" applyFill="1" applyAlignment="1">
      <alignment horizontal="justify" vertical="top"/>
    </xf>
    <xf numFmtId="0" fontId="6" fillId="18" borderId="0" xfId="0" applyFont="1" applyFill="1" applyAlignment="1">
      <alignment horizontal="justify" vertical="top"/>
    </xf>
    <xf numFmtId="9" fontId="4" fillId="0" borderId="0" xfId="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locked="0"/>
    </xf>
    <xf numFmtId="0" fontId="6" fillId="0" borderId="0" xfId="5" applyNumberFormat="1" applyFont="1" applyFill="1" applyBorder="1" applyAlignment="1" applyProtection="1">
      <alignment horizontal="center" vertical="center"/>
      <protection locked="0"/>
    </xf>
    <xf numFmtId="165" fontId="6" fillId="0" borderId="0" xfId="5" applyNumberFormat="1" applyFont="1" applyFill="1" applyBorder="1" applyAlignment="1" applyProtection="1">
      <alignment horizontal="center" vertical="center"/>
      <protection locked="0"/>
    </xf>
    <xf numFmtId="0" fontId="9" fillId="0" borderId="0" xfId="5" applyNumberFormat="1" applyFont="1" applyFill="1" applyBorder="1" applyAlignment="1" applyProtection="1">
      <alignment horizontal="center" vertical="center"/>
      <protection locked="0"/>
    </xf>
    <xf numFmtId="164" fontId="9" fillId="0" borderId="0" xfId="2" applyNumberFormat="1" applyFont="1" applyAlignment="1" applyProtection="1">
      <alignment horizontal="center" vertical="center"/>
      <protection locked="0"/>
    </xf>
    <xf numFmtId="165" fontId="6" fillId="0" borderId="0" xfId="5" applyNumberFormat="1" applyFont="1" applyFill="1" applyBorder="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6" fillId="0" borderId="0" xfId="2" applyFont="1" applyAlignment="1" applyProtection="1">
      <alignment horizontal="center" vertical="center"/>
      <protection locked="0"/>
    </xf>
    <xf numFmtId="0" fontId="6" fillId="0" borderId="0" xfId="2" applyFont="1" applyAlignment="1" applyProtection="1">
      <alignment horizontal="justify" vertical="center" wrapText="1"/>
      <protection locked="0"/>
    </xf>
    <xf numFmtId="0" fontId="6" fillId="0" borderId="0" xfId="2" applyFont="1" applyAlignment="1">
      <alignment horizontal="left" vertical="center" wrapText="1"/>
    </xf>
    <xf numFmtId="0" fontId="9" fillId="0" borderId="0" xfId="2" applyFont="1" applyAlignment="1" applyProtection="1">
      <alignment horizontal="left" vertical="center" wrapText="1"/>
      <protection locked="0"/>
    </xf>
    <xf numFmtId="14" fontId="6" fillId="0" borderId="0" xfId="5" applyNumberFormat="1" applyFont="1" applyFill="1" applyBorder="1" applyAlignment="1" applyProtection="1">
      <alignment horizontal="center" vertical="center"/>
      <protection locked="0"/>
    </xf>
    <xf numFmtId="0" fontId="6" fillId="0" borderId="0" xfId="0" applyFont="1" applyAlignment="1">
      <alignment horizontal="justify" vertical="top"/>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justify" vertical="top"/>
    </xf>
    <xf numFmtId="14" fontId="4" fillId="0" borderId="0" xfId="0" applyNumberFormat="1" applyFont="1" applyAlignment="1">
      <alignment vertical="center"/>
    </xf>
    <xf numFmtId="0" fontId="11" fillId="0" borderId="0" xfId="0" applyFont="1" applyAlignment="1">
      <alignment horizontal="justify" vertical="top"/>
    </xf>
    <xf numFmtId="0" fontId="10" fillId="0" borderId="0" xfId="0" applyFont="1" applyAlignment="1">
      <alignment horizontal="justify" vertical="top"/>
    </xf>
    <xf numFmtId="0" fontId="4" fillId="0" borderId="0" xfId="0" applyFont="1"/>
    <xf numFmtId="0" fontId="5" fillId="0" borderId="0" xfId="2" applyFont="1" applyAlignment="1" applyProtection="1">
      <alignment horizontal="justify" vertical="top" wrapText="1"/>
      <protection locked="0"/>
    </xf>
    <xf numFmtId="0" fontId="10" fillId="0" borderId="0" xfId="2" applyFont="1" applyAlignment="1" applyProtection="1">
      <alignment horizontal="justify" vertical="top" wrapText="1"/>
      <protection locked="0"/>
    </xf>
    <xf numFmtId="0" fontId="6" fillId="0" borderId="0" xfId="0" applyFont="1" applyAlignment="1">
      <alignment horizontal="justify" vertical="top" wrapText="1"/>
    </xf>
    <xf numFmtId="0" fontId="9" fillId="0" borderId="0" xfId="2" applyFont="1" applyAlignment="1" applyProtection="1">
      <alignment vertical="center" wrapText="1"/>
      <protection locked="0"/>
    </xf>
    <xf numFmtId="14" fontId="6" fillId="0" borderId="0" xfId="0" applyNumberFormat="1" applyFont="1" applyAlignment="1">
      <alignment vertical="top" wrapText="1"/>
    </xf>
    <xf numFmtId="0" fontId="6" fillId="0" borderId="0" xfId="0" applyFont="1" applyAlignment="1">
      <alignment horizontal="left" vertical="top" wrapText="1"/>
    </xf>
    <xf numFmtId="0" fontId="9" fillId="0" borderId="0" xfId="2" applyFont="1" applyAlignment="1">
      <alignment vertical="center" wrapText="1"/>
    </xf>
    <xf numFmtId="14" fontId="9" fillId="0" borderId="0" xfId="2" applyNumberFormat="1" applyFont="1" applyAlignment="1">
      <alignment vertical="center" wrapText="1"/>
    </xf>
    <xf numFmtId="14" fontId="9" fillId="0" borderId="0" xfId="2" applyNumberFormat="1" applyFont="1" applyAlignment="1">
      <alignment vertical="center"/>
    </xf>
    <xf numFmtId="14" fontId="4" fillId="0" borderId="0" xfId="0" applyNumberFormat="1" applyFont="1" applyAlignment="1">
      <alignment horizontal="justify" vertical="center"/>
    </xf>
    <xf numFmtId="0" fontId="10" fillId="0" borderId="0" xfId="0" applyFont="1" applyAlignment="1">
      <alignment vertical="top" wrapText="1"/>
    </xf>
    <xf numFmtId="0" fontId="4" fillId="0" borderId="0" xfId="0" applyFont="1" applyAlignment="1">
      <alignment horizontal="justify" vertical="top" wrapText="1"/>
    </xf>
    <xf numFmtId="0" fontId="4" fillId="0" borderId="0" xfId="0" applyFont="1" applyAlignment="1">
      <alignment horizontal="justify"/>
    </xf>
    <xf numFmtId="0" fontId="10" fillId="0" borderId="0" xfId="0" applyFont="1" applyAlignment="1">
      <alignment horizontal="justify"/>
    </xf>
    <xf numFmtId="0" fontId="4" fillId="0" borderId="0" xfId="0" applyFont="1" applyAlignment="1">
      <alignment horizontal="justify" vertical="center"/>
    </xf>
    <xf numFmtId="0" fontId="9" fillId="0" borderId="0" xfId="2" applyFont="1" applyAlignment="1" applyProtection="1">
      <alignment horizontal="left" vertical="top" wrapText="1"/>
      <protection locked="0"/>
    </xf>
    <xf numFmtId="0" fontId="6" fillId="0" borderId="0" xfId="0" applyFont="1" applyAlignment="1">
      <alignment horizontal="justify" vertical="center"/>
    </xf>
    <xf numFmtId="0" fontId="6" fillId="0" borderId="0" xfId="2" applyFont="1" applyAlignment="1" applyProtection="1">
      <alignment vertical="center"/>
      <protection locked="0"/>
    </xf>
    <xf numFmtId="9" fontId="5" fillId="0" borderId="0" xfId="6" applyFont="1" applyFill="1" applyBorder="1" applyAlignment="1" applyProtection="1">
      <alignment vertical="top" wrapText="1"/>
      <protection locked="0"/>
    </xf>
    <xf numFmtId="14" fontId="4"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0" fontId="6" fillId="0" borderId="0" xfId="2" applyFont="1" applyAlignment="1">
      <alignment horizontal="center" vertical="center" wrapText="1"/>
    </xf>
    <xf numFmtId="0" fontId="4" fillId="0" borderId="0" xfId="0" applyFont="1" applyAlignment="1">
      <alignment horizontal="justify" wrapText="1"/>
    </xf>
    <xf numFmtId="0" fontId="13" fillId="0" borderId="0" xfId="2" applyFont="1" applyAlignment="1">
      <alignment vertical="center" wrapText="1"/>
    </xf>
    <xf numFmtId="0" fontId="8" fillId="0" borderId="0" xfId="0" applyFont="1" applyAlignment="1">
      <alignment wrapText="1"/>
    </xf>
    <xf numFmtId="0" fontId="9" fillId="0" borderId="0" xfId="2" applyFont="1" applyAlignment="1">
      <alignment horizontal="center" vertical="center"/>
    </xf>
    <xf numFmtId="0" fontId="9" fillId="0" borderId="0" xfId="2" applyFont="1" applyAlignment="1">
      <alignment horizontal="left" vertical="center" wrapText="1"/>
    </xf>
    <xf numFmtId="0" fontId="11" fillId="0" borderId="0" xfId="0" applyFont="1" applyAlignment="1">
      <alignment horizontal="justify"/>
    </xf>
    <xf numFmtId="0" fontId="4" fillId="0" borderId="0" xfId="0" applyFont="1" applyAlignment="1">
      <alignment wrapText="1"/>
    </xf>
    <xf numFmtId="164" fontId="10" fillId="0" borderId="0" xfId="2" applyNumberFormat="1" applyFont="1" applyAlignment="1" applyProtection="1">
      <alignment horizontal="center" vertical="center"/>
      <protection locked="0"/>
    </xf>
    <xf numFmtId="14" fontId="4" fillId="0" borderId="0" xfId="0" applyNumberFormat="1" applyFont="1"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8" fillId="0" borderId="0" xfId="0" applyFont="1" applyAlignment="1">
      <alignment horizontal="justify" vertical="top" wrapText="1"/>
    </xf>
    <xf numFmtId="0" fontId="4" fillId="0" borderId="0" xfId="0" applyFont="1" applyAlignment="1">
      <alignment horizontal="center" vertical="center"/>
    </xf>
    <xf numFmtId="0" fontId="4" fillId="0" borderId="0" xfId="0" applyFont="1" applyAlignment="1">
      <alignment horizontal="left" wrapText="1"/>
    </xf>
    <xf numFmtId="14" fontId="4" fillId="0" borderId="0" xfId="0" applyNumberFormat="1" applyFont="1" applyAlignment="1">
      <alignment horizontal="left" vertical="center"/>
    </xf>
    <xf numFmtId="0" fontId="11" fillId="0" borderId="0" xfId="0" applyFont="1" applyAlignment="1">
      <alignment horizontal="center" vertical="center" wrapText="1"/>
    </xf>
    <xf numFmtId="166" fontId="4" fillId="0" borderId="0" xfId="0" applyNumberFormat="1" applyFont="1" applyAlignment="1">
      <alignment horizontal="center" vertical="center" wrapText="1"/>
    </xf>
    <xf numFmtId="0" fontId="4" fillId="0" borderId="0" xfId="7" applyFont="1" applyAlignment="1">
      <alignment horizontal="center" vertical="top" wrapText="1"/>
    </xf>
    <xf numFmtId="0" fontId="4" fillId="0" borderId="0" xfId="7" applyFont="1" applyAlignment="1">
      <alignment horizontal="center" vertical="center" wrapText="1"/>
    </xf>
    <xf numFmtId="14" fontId="4" fillId="0" borderId="0" xfId="7" applyNumberFormat="1"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justify" vertical="top" wrapText="1"/>
    </xf>
    <xf numFmtId="0" fontId="4" fillId="11"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8" fillId="8" borderId="0" xfId="0" applyFont="1" applyFill="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8" fillId="6" borderId="0" xfId="0" applyFont="1" applyFill="1" applyAlignment="1" applyProtection="1">
      <alignment horizontal="center" vertical="center"/>
      <protection locked="0"/>
    </xf>
    <xf numFmtId="0" fontId="8" fillId="10" borderId="0" xfId="0" applyFont="1" applyFill="1" applyAlignment="1" applyProtection="1">
      <alignment horizontal="center" vertical="center" wrapText="1"/>
      <protection locked="0"/>
    </xf>
    <xf numFmtId="0" fontId="6"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pplyProtection="1">
      <alignment horizontal="center" vertical="center"/>
      <protection locked="0"/>
    </xf>
    <xf numFmtId="0" fontId="4" fillId="17" borderId="0" xfId="0" applyFont="1" applyFill="1" applyAlignment="1" applyProtection="1">
      <alignment horizontal="center" vertical="center" wrapText="1"/>
      <protection locked="0"/>
    </xf>
    <xf numFmtId="0" fontId="9" fillId="0" borderId="0" xfId="8" applyFont="1" applyFill="1" applyBorder="1" applyAlignment="1" applyProtection="1">
      <alignment horizontal="center" vertical="center" wrapText="1"/>
    </xf>
    <xf numFmtId="14" fontId="6" fillId="0" borderId="0" xfId="0" applyNumberFormat="1" applyFont="1" applyAlignment="1">
      <alignment vertical="center" wrapText="1"/>
    </xf>
    <xf numFmtId="0" fontId="12" fillId="0" borderId="0" xfId="2" applyFont="1" applyAlignment="1">
      <alignment vertical="center" wrapText="1"/>
    </xf>
    <xf numFmtId="0" fontId="7" fillId="0" borderId="0" xfId="0" applyFont="1" applyAlignment="1">
      <alignment horizontal="justify" vertical="center"/>
    </xf>
    <xf numFmtId="9" fontId="4" fillId="0" borderId="0" xfId="0" applyNumberFormat="1" applyFont="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pplyProtection="1">
      <alignment vertical="center" wrapText="1"/>
      <protection locked="0"/>
    </xf>
    <xf numFmtId="0" fontId="12" fillId="0" borderId="0" xfId="0" applyFont="1" applyAlignment="1">
      <alignment vertical="center" wrapText="1"/>
    </xf>
    <xf numFmtId="0" fontId="8" fillId="0" borderId="0" xfId="0" applyFont="1" applyAlignment="1" applyProtection="1">
      <alignment vertical="center" wrapText="1"/>
      <protection locked="0"/>
    </xf>
    <xf numFmtId="0" fontId="14" fillId="0" borderId="0" xfId="2" applyFont="1" applyAlignment="1">
      <alignment vertical="center" wrapText="1"/>
    </xf>
    <xf numFmtId="0" fontId="8" fillId="0" borderId="0" xfId="0" applyFont="1" applyAlignment="1">
      <alignment vertical="center" wrapText="1"/>
    </xf>
    <xf numFmtId="0" fontId="4" fillId="19" borderId="0" xfId="0" applyFont="1" applyFill="1" applyAlignment="1" applyProtection="1">
      <alignment horizontal="center" vertical="center"/>
      <protection locked="0"/>
    </xf>
    <xf numFmtId="0" fontId="9" fillId="19" borderId="0" xfId="8" applyFont="1" applyFill="1" applyBorder="1" applyAlignment="1" applyProtection="1">
      <alignment horizontal="center" vertical="center" wrapText="1"/>
    </xf>
    <xf numFmtId="0" fontId="11" fillId="19" borderId="0" xfId="0" applyFont="1" applyFill="1" applyAlignment="1">
      <alignment horizontal="justify" vertical="top"/>
    </xf>
    <xf numFmtId="0" fontId="6" fillId="15" borderId="0" xfId="2" applyFont="1" applyFill="1" applyAlignment="1" applyProtection="1">
      <alignment horizontal="center" vertical="center"/>
      <protection locked="0"/>
    </xf>
    <xf numFmtId="0" fontId="4" fillId="19" borderId="0" xfId="0" applyFont="1" applyFill="1" applyAlignment="1" applyProtection="1">
      <alignment horizontal="center" vertical="center" wrapText="1"/>
      <protection locked="0"/>
    </xf>
    <xf numFmtId="0" fontId="6" fillId="19" borderId="0" xfId="2" applyFont="1" applyFill="1" applyAlignment="1" applyProtection="1">
      <alignment horizontal="justify" vertical="top" wrapText="1"/>
      <protection locked="0"/>
    </xf>
    <xf numFmtId="9" fontId="4" fillId="19" borderId="0" xfId="1" applyFont="1" applyFill="1" applyBorder="1" applyAlignment="1" applyProtection="1">
      <alignment horizontal="center" vertical="center"/>
      <protection locked="0"/>
    </xf>
    <xf numFmtId="14" fontId="4" fillId="19" borderId="0" xfId="0" applyNumberFormat="1" applyFont="1" applyFill="1" applyAlignment="1" applyProtection="1">
      <alignment horizontal="center" vertical="center"/>
      <protection locked="0"/>
    </xf>
    <xf numFmtId="2" fontId="4" fillId="19" borderId="0" xfId="0" applyNumberFormat="1" applyFont="1" applyFill="1" applyAlignment="1" applyProtection="1">
      <alignment horizontal="center" vertical="center"/>
      <protection locked="0"/>
    </xf>
    <xf numFmtId="9" fontId="4" fillId="19" borderId="0" xfId="0" applyNumberFormat="1" applyFont="1" applyFill="1" applyAlignment="1" applyProtection="1">
      <alignment horizontal="center" vertical="center"/>
      <protection locked="0"/>
    </xf>
    <xf numFmtId="0" fontId="11" fillId="19" borderId="0" xfId="2" applyFont="1" applyFill="1" applyAlignment="1" applyProtection="1">
      <alignment horizontal="justify" vertical="top" wrapText="1"/>
      <protection locked="0"/>
    </xf>
    <xf numFmtId="0" fontId="4" fillId="16" borderId="0" xfId="0" applyFont="1" applyFill="1"/>
    <xf numFmtId="165" fontId="6" fillId="15" borderId="0" xfId="5" applyNumberFormat="1" applyFont="1" applyFill="1" applyBorder="1" applyAlignment="1" applyProtection="1">
      <alignment horizontal="center" vertical="center"/>
      <protection locked="0"/>
    </xf>
    <xf numFmtId="0" fontId="9" fillId="19" borderId="0" xfId="2" applyFont="1" applyFill="1" applyAlignment="1" applyProtection="1">
      <alignment horizontal="justify" vertical="top" wrapText="1"/>
      <protection locked="0"/>
    </xf>
    <xf numFmtId="0" fontId="10" fillId="19" borderId="0" xfId="0" applyFont="1" applyFill="1" applyAlignment="1">
      <alignment horizontal="justify" vertical="top"/>
    </xf>
    <xf numFmtId="0" fontId="5" fillId="15" borderId="0" xfId="2" applyFont="1" applyFill="1" applyAlignment="1" applyProtection="1">
      <alignment horizontal="justify" vertical="top" wrapText="1"/>
      <protection locked="0"/>
    </xf>
    <xf numFmtId="0" fontId="10" fillId="16" borderId="0" xfId="2" applyFont="1" applyFill="1" applyAlignment="1" applyProtection="1">
      <alignment horizontal="justify" vertical="top" wrapText="1"/>
      <protection locked="0"/>
    </xf>
    <xf numFmtId="0" fontId="9" fillId="17" borderId="0" xfId="2" applyFont="1" applyFill="1" applyAlignment="1" applyProtection="1">
      <alignment horizontal="justify" vertical="top" wrapText="1"/>
      <protection locked="0"/>
    </xf>
    <xf numFmtId="0" fontId="6" fillId="19" borderId="0" xfId="0" applyFont="1" applyFill="1" applyAlignment="1">
      <alignment horizontal="justify" vertical="top"/>
    </xf>
    <xf numFmtId="0" fontId="4" fillId="15" borderId="0" xfId="0" applyFont="1" applyFill="1" applyAlignment="1" applyProtection="1">
      <alignment horizontal="center" vertical="center" wrapText="1"/>
      <protection locked="0"/>
    </xf>
    <xf numFmtId="0" fontId="4" fillId="15" borderId="0" xfId="0" applyFont="1" applyFill="1" applyAlignment="1" applyProtection="1">
      <alignment horizontal="center" vertical="top" wrapText="1"/>
      <protection locked="0"/>
    </xf>
    <xf numFmtId="0" fontId="8" fillId="11" borderId="0" xfId="0" applyFont="1" applyFill="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8" fillId="10"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4" fillId="19" borderId="0" xfId="0" applyFont="1" applyFill="1" applyAlignment="1" applyProtection="1">
      <alignment horizontal="center" vertical="center" wrapText="1"/>
      <protection locked="0"/>
    </xf>
    <xf numFmtId="0" fontId="8" fillId="7"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cellXfs>
  <cellStyles count="9">
    <cellStyle name="Hipervínculo" xfId="8" builtinId="8"/>
    <cellStyle name="Millares 2" xfId="5" xr:uid="{00000000-0005-0000-0000-000001000000}"/>
    <cellStyle name="Normal" xfId="0" builtinId="0"/>
    <cellStyle name="Normal 2" xfId="2" xr:uid="{00000000-0005-0000-0000-000003000000}"/>
    <cellStyle name="Normal 2 2" xfId="4" xr:uid="{00000000-0005-0000-0000-000004000000}"/>
    <cellStyle name="Normal 3" xfId="7" xr:uid="{00000000-0005-0000-0000-000005000000}"/>
    <cellStyle name="Normal 4" xfId="3" xr:uid="{00000000-0005-0000-0000-000006000000}"/>
    <cellStyle name="Porcentaje" xfId="1" builtinId="5"/>
    <cellStyle name="Porcentaje 2" xfId="6" xr:uid="{00000000-0005-0000-0000-000008000000}"/>
  </cellStyles>
  <dxfs count="167">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00FF99"/>
      <color rgb="FF00FFFF"/>
      <color rgb="FFFF6600"/>
      <color rgb="FFCCFFCC"/>
      <color rgb="FF99FFCC"/>
      <color rgb="FFFF7C80"/>
      <color rgb="FFFFCC66"/>
      <color rgb="FFEE5612"/>
      <color rgb="FFCC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20Carlos\Downloads\Copia%20de%20INVENTARIO%20PROCEDIMIENTOS%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173"/>
  <sheetViews>
    <sheetView tabSelected="1" zoomScale="64" zoomScaleNormal="64" workbookViewId="0">
      <pane xSplit="12" ySplit="2" topLeftCell="M3" activePane="bottomRight" state="frozen"/>
      <selection pane="bottomRight" activeCell="A20" sqref="A20:XFD31"/>
      <selection pane="bottomLeft" activeCell="A3" sqref="A3"/>
      <selection pane="topRight" activeCell="M1" sqref="M1"/>
    </sheetView>
  </sheetViews>
  <sheetFormatPr defaultColWidth="11.42578125" defaultRowHeight="69" customHeight="1" outlineLevelCol="1"/>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24" width="11.28515625" style="1" customWidth="1"/>
    <col min="25" max="31" width="11.42578125" style="1"/>
    <col min="32" max="33" width="12.85546875" style="1" customWidth="1"/>
    <col min="34" max="51" width="11.42578125" style="1" customWidth="1"/>
    <col min="52" max="60" width="11.42578125" style="1" hidden="1" customWidth="1" outlineLevel="1"/>
    <col min="61" max="61" width="11.42578125" style="1" collapsed="1"/>
    <col min="62" max="16384" width="11.42578125" style="1"/>
  </cols>
  <sheetData>
    <row r="1" spans="1:64" ht="15" customHeight="1">
      <c r="A1" s="156" t="s">
        <v>0</v>
      </c>
      <c r="B1" s="156"/>
      <c r="C1" s="156"/>
      <c r="D1" s="156"/>
      <c r="E1" s="156"/>
      <c r="F1" s="156"/>
      <c r="G1" s="156"/>
      <c r="H1" s="156"/>
      <c r="I1" s="156"/>
      <c r="J1" s="155" t="s">
        <v>1</v>
      </c>
      <c r="K1" s="155"/>
      <c r="L1" s="155"/>
      <c r="M1" s="155"/>
      <c r="N1" s="155"/>
      <c r="O1" s="155"/>
      <c r="P1" s="155"/>
      <c r="Q1" s="155"/>
      <c r="R1" s="155"/>
      <c r="S1" s="155"/>
      <c r="T1" s="155"/>
      <c r="U1" s="155"/>
      <c r="V1" s="155"/>
      <c r="W1" s="155"/>
      <c r="X1" s="155"/>
      <c r="Y1" s="154" t="s">
        <v>2</v>
      </c>
      <c r="Z1" s="154"/>
      <c r="AA1" s="154"/>
      <c r="AB1" s="154"/>
      <c r="AC1" s="154"/>
      <c r="AD1" s="154"/>
      <c r="AE1" s="154"/>
      <c r="AF1" s="154"/>
      <c r="AG1" s="154"/>
      <c r="AH1" s="153" t="s">
        <v>3</v>
      </c>
      <c r="AI1" s="153"/>
      <c r="AJ1" s="153"/>
      <c r="AK1" s="153"/>
      <c r="AL1" s="153"/>
      <c r="AM1" s="153"/>
      <c r="AN1" s="153"/>
      <c r="AO1" s="153"/>
      <c r="AP1" s="102"/>
      <c r="AQ1" s="145" t="s">
        <v>4</v>
      </c>
      <c r="AR1" s="145"/>
      <c r="AS1" s="145"/>
      <c r="AT1" s="145"/>
      <c r="AU1" s="145"/>
      <c r="AV1" s="145"/>
      <c r="AW1" s="145"/>
      <c r="AX1" s="145"/>
      <c r="AY1" s="105"/>
      <c r="AZ1" s="144" t="s">
        <v>5</v>
      </c>
      <c r="BA1" s="144"/>
      <c r="BB1" s="144"/>
      <c r="BC1" s="144"/>
      <c r="BD1" s="144"/>
      <c r="BE1" s="144"/>
      <c r="BF1" s="144"/>
      <c r="BG1" s="144"/>
      <c r="BH1" s="158" t="s">
        <v>6</v>
      </c>
      <c r="BI1" s="158"/>
      <c r="BJ1" s="158"/>
      <c r="BK1" s="158"/>
      <c r="BL1" s="158"/>
    </row>
    <row r="2" spans="1:64" ht="15" customHeight="1">
      <c r="A2" s="148" t="s">
        <v>7</v>
      </c>
      <c r="B2" s="148" t="s">
        <v>8</v>
      </c>
      <c r="C2" s="148" t="s">
        <v>9</v>
      </c>
      <c r="D2" s="148" t="s">
        <v>10</v>
      </c>
      <c r="E2" s="148" t="s">
        <v>11</v>
      </c>
      <c r="F2" s="148" t="s">
        <v>12</v>
      </c>
      <c r="G2" s="148" t="s">
        <v>13</v>
      </c>
      <c r="H2" s="148" t="s">
        <v>14</v>
      </c>
      <c r="I2" s="148" t="s">
        <v>15</v>
      </c>
      <c r="J2" s="147" t="s">
        <v>16</v>
      </c>
      <c r="K2" s="155" t="s">
        <v>17</v>
      </c>
      <c r="L2" s="155"/>
      <c r="M2" s="155"/>
      <c r="N2" s="147" t="s">
        <v>18</v>
      </c>
      <c r="O2" s="147" t="s">
        <v>19</v>
      </c>
      <c r="P2" s="147" t="s">
        <v>20</v>
      </c>
      <c r="Q2" s="147" t="s">
        <v>21</v>
      </c>
      <c r="R2" s="147" t="s">
        <v>22</v>
      </c>
      <c r="S2" s="147" t="s">
        <v>23</v>
      </c>
      <c r="T2" s="147" t="s">
        <v>24</v>
      </c>
      <c r="U2" s="147" t="s">
        <v>25</v>
      </c>
      <c r="V2" s="147" t="s">
        <v>26</v>
      </c>
      <c r="W2" s="147" t="s">
        <v>27</v>
      </c>
      <c r="X2" s="100"/>
      <c r="Y2" s="150" t="s">
        <v>28</v>
      </c>
      <c r="Z2" s="150" t="s">
        <v>29</v>
      </c>
      <c r="AA2" s="150" t="s">
        <v>30</v>
      </c>
      <c r="AB2" s="150" t="s">
        <v>31</v>
      </c>
      <c r="AC2" s="150" t="s">
        <v>32</v>
      </c>
      <c r="AD2" s="150" t="s">
        <v>33</v>
      </c>
      <c r="AE2" s="150" t="s">
        <v>34</v>
      </c>
      <c r="AF2" s="150" t="s">
        <v>35</v>
      </c>
      <c r="AG2" s="103"/>
      <c r="AH2" s="149" t="s">
        <v>36</v>
      </c>
      <c r="AI2" s="149" t="s">
        <v>37</v>
      </c>
      <c r="AJ2" s="149" t="s">
        <v>38</v>
      </c>
      <c r="AK2" s="149" t="s">
        <v>39</v>
      </c>
      <c r="AL2" s="149" t="s">
        <v>40</v>
      </c>
      <c r="AM2" s="149" t="s">
        <v>41</v>
      </c>
      <c r="AN2" s="149" t="s">
        <v>42</v>
      </c>
      <c r="AO2" s="149" t="s">
        <v>43</v>
      </c>
      <c r="AP2" s="104"/>
      <c r="AQ2" s="146" t="s">
        <v>44</v>
      </c>
      <c r="AR2" s="146" t="s">
        <v>45</v>
      </c>
      <c r="AS2" s="146" t="s">
        <v>46</v>
      </c>
      <c r="AT2" s="146" t="s">
        <v>47</v>
      </c>
      <c r="AU2" s="146" t="s">
        <v>48</v>
      </c>
      <c r="AV2" s="146" t="s">
        <v>49</v>
      </c>
      <c r="AW2" s="146" t="s">
        <v>50</v>
      </c>
      <c r="AX2" s="146" t="s">
        <v>51</v>
      </c>
      <c r="AY2" s="106"/>
      <c r="AZ2" s="148" t="s">
        <v>44</v>
      </c>
      <c r="BA2" s="148" t="s">
        <v>45</v>
      </c>
      <c r="BB2" s="148" t="s">
        <v>46</v>
      </c>
      <c r="BC2" s="148" t="s">
        <v>47</v>
      </c>
      <c r="BD2" s="148" t="s">
        <v>52</v>
      </c>
      <c r="BE2" s="148" t="s">
        <v>49</v>
      </c>
      <c r="BF2" s="148" t="s">
        <v>50</v>
      </c>
      <c r="BG2" s="148" t="s">
        <v>51</v>
      </c>
      <c r="BH2" s="152" t="s">
        <v>53</v>
      </c>
      <c r="BI2" s="152" t="s">
        <v>54</v>
      </c>
      <c r="BJ2" s="152" t="s">
        <v>55</v>
      </c>
      <c r="BK2" s="152" t="s">
        <v>56</v>
      </c>
      <c r="BL2" s="151" t="s">
        <v>57</v>
      </c>
    </row>
    <row r="3" spans="1:64" ht="66" customHeight="1">
      <c r="A3" s="148"/>
      <c r="B3" s="148"/>
      <c r="C3" s="148"/>
      <c r="D3" s="148"/>
      <c r="E3" s="148"/>
      <c r="F3" s="148"/>
      <c r="G3" s="148"/>
      <c r="H3" s="148"/>
      <c r="I3" s="148"/>
      <c r="J3" s="147"/>
      <c r="K3" s="100" t="s">
        <v>58</v>
      </c>
      <c r="L3" s="100" t="s">
        <v>59</v>
      </c>
      <c r="M3" s="100" t="s">
        <v>60</v>
      </c>
      <c r="N3" s="147"/>
      <c r="O3" s="147"/>
      <c r="P3" s="147"/>
      <c r="Q3" s="147"/>
      <c r="R3" s="147"/>
      <c r="S3" s="147"/>
      <c r="T3" s="147"/>
      <c r="U3" s="147"/>
      <c r="V3" s="147"/>
      <c r="W3" s="147"/>
      <c r="X3" s="100" t="s">
        <v>61</v>
      </c>
      <c r="Y3" s="150"/>
      <c r="Z3" s="150"/>
      <c r="AA3" s="150"/>
      <c r="AB3" s="150"/>
      <c r="AC3" s="150"/>
      <c r="AD3" s="150"/>
      <c r="AE3" s="150"/>
      <c r="AF3" s="150"/>
      <c r="AG3" s="103" t="s">
        <v>53</v>
      </c>
      <c r="AH3" s="149"/>
      <c r="AI3" s="149"/>
      <c r="AJ3" s="149"/>
      <c r="AK3" s="149"/>
      <c r="AL3" s="149"/>
      <c r="AM3" s="149"/>
      <c r="AN3" s="149"/>
      <c r="AO3" s="149"/>
      <c r="AP3" s="104" t="s">
        <v>53</v>
      </c>
      <c r="AQ3" s="146"/>
      <c r="AR3" s="146"/>
      <c r="AS3" s="146"/>
      <c r="AT3" s="146"/>
      <c r="AU3" s="146"/>
      <c r="AV3" s="146"/>
      <c r="AW3" s="146"/>
      <c r="AX3" s="146"/>
      <c r="AY3" s="106" t="s">
        <v>53</v>
      </c>
      <c r="AZ3" s="148"/>
      <c r="BA3" s="148"/>
      <c r="BB3" s="148"/>
      <c r="BC3" s="148"/>
      <c r="BD3" s="148"/>
      <c r="BE3" s="148"/>
      <c r="BF3" s="148"/>
      <c r="BG3" s="148"/>
      <c r="BH3" s="152"/>
      <c r="BI3" s="152"/>
      <c r="BJ3" s="152"/>
      <c r="BK3" s="152"/>
      <c r="BL3" s="151"/>
    </row>
    <row r="4" spans="1:64" ht="117" customHeight="1">
      <c r="A4" s="98" t="s">
        <v>62</v>
      </c>
      <c r="B4" s="98" t="s">
        <v>63</v>
      </c>
      <c r="C4" s="98" t="s">
        <v>64</v>
      </c>
      <c r="D4" s="98" t="s">
        <v>65</v>
      </c>
      <c r="E4" s="98" t="s">
        <v>66</v>
      </c>
      <c r="F4" s="98" t="s">
        <v>63</v>
      </c>
      <c r="G4" s="98" t="s">
        <v>67</v>
      </c>
      <c r="H4" s="98" t="s">
        <v>64</v>
      </c>
      <c r="I4" s="98" t="s">
        <v>68</v>
      </c>
      <c r="J4" s="2" t="s">
        <v>69</v>
      </c>
      <c r="K4" s="2" t="s">
        <v>70</v>
      </c>
      <c r="L4" s="2"/>
      <c r="M4" s="2" t="s">
        <v>71</v>
      </c>
      <c r="N4" s="2" t="s">
        <v>64</v>
      </c>
      <c r="O4" s="2" t="s">
        <v>72</v>
      </c>
      <c r="P4" s="2" t="s">
        <v>64</v>
      </c>
      <c r="Q4" s="2" t="s">
        <v>72</v>
      </c>
      <c r="R4" s="2" t="s">
        <v>73</v>
      </c>
      <c r="S4" s="2" t="s">
        <v>74</v>
      </c>
      <c r="T4" s="2" t="s">
        <v>64</v>
      </c>
      <c r="U4" s="2" t="s">
        <v>75</v>
      </c>
      <c r="V4" s="2" t="s">
        <v>63</v>
      </c>
      <c r="W4" s="2" t="s">
        <v>63</v>
      </c>
      <c r="X4" s="2" t="s">
        <v>63</v>
      </c>
      <c r="Y4" s="3" t="s">
        <v>63</v>
      </c>
      <c r="Z4" s="3" t="s">
        <v>76</v>
      </c>
      <c r="AA4" s="3" t="s">
        <v>77</v>
      </c>
      <c r="AB4" s="3" t="s">
        <v>78</v>
      </c>
      <c r="AC4" s="3" t="s">
        <v>78</v>
      </c>
      <c r="AD4" s="3" t="s">
        <v>72</v>
      </c>
      <c r="AE4" s="3" t="s">
        <v>79</v>
      </c>
      <c r="AF4" s="3" t="s">
        <v>64</v>
      </c>
      <c r="AG4" s="3" t="s">
        <v>80</v>
      </c>
      <c r="AH4" s="4" t="s">
        <v>63</v>
      </c>
      <c r="AI4" s="4" t="s">
        <v>76</v>
      </c>
      <c r="AJ4" s="4" t="s">
        <v>77</v>
      </c>
      <c r="AK4" s="4" t="s">
        <v>78</v>
      </c>
      <c r="AL4" s="4" t="s">
        <v>78</v>
      </c>
      <c r="AM4" s="4" t="s">
        <v>72</v>
      </c>
      <c r="AN4" s="4" t="s">
        <v>79</v>
      </c>
      <c r="AO4" s="4" t="s">
        <v>64</v>
      </c>
      <c r="AP4" s="4"/>
      <c r="AQ4" s="99" t="s">
        <v>63</v>
      </c>
      <c r="AR4" s="99" t="s">
        <v>76</v>
      </c>
      <c r="AS4" s="99" t="s">
        <v>77</v>
      </c>
      <c r="AT4" s="99" t="s">
        <v>78</v>
      </c>
      <c r="AU4" s="99" t="s">
        <v>78</v>
      </c>
      <c r="AV4" s="99" t="s">
        <v>72</v>
      </c>
      <c r="AW4" s="99" t="s">
        <v>79</v>
      </c>
      <c r="AX4" s="99" t="s">
        <v>64</v>
      </c>
      <c r="AY4" s="99"/>
      <c r="AZ4" s="98" t="s">
        <v>63</v>
      </c>
      <c r="BA4" s="98" t="s">
        <v>76</v>
      </c>
      <c r="BB4" s="98" t="s">
        <v>77</v>
      </c>
      <c r="BC4" s="98" t="s">
        <v>78</v>
      </c>
      <c r="BD4" s="98" t="s">
        <v>78</v>
      </c>
      <c r="BE4" s="98" t="s">
        <v>72</v>
      </c>
      <c r="BF4" s="98" t="s">
        <v>79</v>
      </c>
      <c r="BG4" s="98" t="s">
        <v>64</v>
      </c>
      <c r="BH4" s="101" t="s">
        <v>80</v>
      </c>
      <c r="BI4" s="101"/>
      <c r="BJ4" s="101" t="s">
        <v>80</v>
      </c>
      <c r="BK4" s="101"/>
      <c r="BL4" s="151"/>
    </row>
    <row r="5" spans="1:64" customFormat="1" ht="35.1" customHeight="1">
      <c r="A5" s="123"/>
      <c r="B5" s="123"/>
      <c r="C5" s="127" t="s">
        <v>81</v>
      </c>
      <c r="D5" s="123"/>
      <c r="E5" s="157" t="s">
        <v>82</v>
      </c>
      <c r="F5" s="123"/>
      <c r="G5" s="123">
        <v>1</v>
      </c>
      <c r="H5" s="124" t="s">
        <v>83</v>
      </c>
      <c r="I5" s="125" t="s">
        <v>84</v>
      </c>
      <c r="J5" s="125" t="s">
        <v>85</v>
      </c>
      <c r="K5" s="19" t="s">
        <v>86</v>
      </c>
      <c r="L5" s="19" t="s">
        <v>87</v>
      </c>
      <c r="M5" s="126">
        <v>1</v>
      </c>
      <c r="N5" s="127" t="s">
        <v>88</v>
      </c>
      <c r="O5" s="127" t="str">
        <f>IF(H5="","",VLOOKUP(H5,'[1]Procedimientos Publicar'!$C$6:$E$85,3,FALSE))</f>
        <v>SECRETARIA GENERAL</v>
      </c>
      <c r="P5" s="127" t="s">
        <v>89</v>
      </c>
      <c r="Q5" s="123"/>
      <c r="R5" s="123"/>
      <c r="S5" s="128"/>
      <c r="T5" s="129">
        <v>1</v>
      </c>
      <c r="U5" s="123"/>
      <c r="V5" s="20">
        <v>43831</v>
      </c>
      <c r="W5" s="20">
        <v>44196</v>
      </c>
      <c r="X5" s="20"/>
      <c r="Y5" s="130">
        <v>43830</v>
      </c>
      <c r="Z5" s="21" t="s">
        <v>90</v>
      </c>
      <c r="AA5" s="123">
        <v>0.5</v>
      </c>
      <c r="AB5" s="131">
        <f t="shared" ref="AB5:AB19" si="0">(IF(AA5="","",IF(OR($M5=0,$M5="",$Y5=""),"",AA5/$M5)))</f>
        <v>0.5</v>
      </c>
      <c r="AC5" s="132">
        <f t="shared" ref="AC5:AC19" si="1">(IF(OR($T5="",AB5=""),"",IF(OR($T5=0,AB5=0),0,IF((AB5*100%)/$T5&gt;100%,100%,(AB5*100%)/$T5))))</f>
        <v>0.5</v>
      </c>
      <c r="AD5" s="7" t="str">
        <f t="shared" ref="AD5:AD6" si="2">IF(AA5="","",IF(AC5&lt;100%, IF(AC5&lt;25%, "ALERTA","EN TERMINO"), IF(AC5=100%, "OK", "EN TERMINO")))</f>
        <v>EN TERMINO</v>
      </c>
      <c r="AE5" s="27" t="s">
        <v>91</v>
      </c>
      <c r="AF5" s="1"/>
      <c r="AG5" s="12" t="str">
        <f t="shared" ref="AG5:AG19" si="3">IF(AC5=100%,IF(AC5&gt;25%,"CUMPLIDA","PENDIENTE"),IF(AC5&lt;25%,"INCUMPLIDA","PENDIENTE"))</f>
        <v>PENDIENTE</v>
      </c>
      <c r="AH5" s="88" t="s">
        <v>92</v>
      </c>
      <c r="AI5" s="13" t="s">
        <v>93</v>
      </c>
      <c r="AJ5" s="13">
        <v>1</v>
      </c>
      <c r="AK5" s="6">
        <f>(IF(AJ5="","",IF(OR($M5=0,$M5="",AH5=""),"",AJ5/$M5)))</f>
        <v>1</v>
      </c>
      <c r="AL5" s="29">
        <f>(IF(OR($T5="",AK5=""),"",IF(OR($T5=0,AK5=0),0,IF((AK5*100%)/$T5&gt;100%,100%,(AK5*100%)/$T5))))</f>
        <v>1</v>
      </c>
      <c r="AM5" s="7" t="str">
        <f>IF(AJ5="","",IF(AL5&lt;100%, IF(AL5&lt;50%, "ALERTA","EN TERMINO"), IF(AL5=100%, "OK", "EN TERMINO")))</f>
        <v>OK</v>
      </c>
      <c r="AN5" s="1"/>
      <c r="AO5" s="1"/>
      <c r="AP5" s="12" t="str">
        <f t="shared" ref="AP5:AP7" si="4">IF(AL5=100%,IF(AL5&gt;50%,"CUMPLIDA","PENDIENTE"),IF(AL5&lt;50%,"INCUMPLIDA","PENDIENTE"))</f>
        <v>CUMPLIDA</v>
      </c>
      <c r="AQ5" s="1"/>
      <c r="AR5" s="1"/>
      <c r="AS5" s="1"/>
      <c r="AT5" s="1"/>
      <c r="AU5" s="1"/>
      <c r="AV5" s="1"/>
      <c r="AW5" s="1"/>
      <c r="AX5" s="1"/>
      <c r="AY5" s="1"/>
      <c r="AZ5" s="1"/>
      <c r="BA5" s="1"/>
      <c r="BB5" s="1"/>
      <c r="BC5" s="1"/>
      <c r="BD5" s="1"/>
      <c r="BE5" s="1"/>
      <c r="BF5" s="1"/>
      <c r="BG5" s="1"/>
      <c r="BH5" s="12" t="str">
        <f>IF(AL5=100%,"CUMPLIDA","INCUMPLIDA")</f>
        <v>CUMPLIDA</v>
      </c>
      <c r="BI5" s="1"/>
      <c r="BJ5" s="1" t="str">
        <f t="shared" ref="BJ5:BJ7" si="5">IF(AP5="CUMPLIDA","CERRADO","ABIERTO")</f>
        <v>CERRADO</v>
      </c>
    </row>
    <row r="6" spans="1:64" customFormat="1" ht="35.1" customHeight="1">
      <c r="A6" s="123"/>
      <c r="B6" s="123"/>
      <c r="C6" s="127" t="s">
        <v>81</v>
      </c>
      <c r="D6" s="123"/>
      <c r="E6" s="157"/>
      <c r="F6" s="123"/>
      <c r="G6" s="123">
        <v>2</v>
      </c>
      <c r="H6" s="124" t="s">
        <v>83</v>
      </c>
      <c r="I6" s="125" t="s">
        <v>94</v>
      </c>
      <c r="J6" s="133" t="s">
        <v>95</v>
      </c>
      <c r="K6" s="128" t="s">
        <v>96</v>
      </c>
      <c r="L6" s="19" t="s">
        <v>97</v>
      </c>
      <c r="M6" s="126">
        <v>1</v>
      </c>
      <c r="N6" s="127" t="s">
        <v>88</v>
      </c>
      <c r="O6" s="127" t="str">
        <f>IF(H6="","",VLOOKUP(H6,'[1]Procedimientos Publicar'!$C$6:$E$85,3,FALSE))</f>
        <v>SECRETARIA GENERAL</v>
      </c>
      <c r="P6" s="127" t="s">
        <v>89</v>
      </c>
      <c r="Q6" s="123"/>
      <c r="R6" s="123"/>
      <c r="S6" s="128"/>
      <c r="T6" s="129">
        <v>1</v>
      </c>
      <c r="U6" s="123"/>
      <c r="V6" s="20">
        <v>43831</v>
      </c>
      <c r="W6" s="20">
        <v>44012</v>
      </c>
      <c r="X6" s="20"/>
      <c r="Y6" s="130">
        <v>43830</v>
      </c>
      <c r="Z6" s="134"/>
      <c r="AA6" s="123"/>
      <c r="AB6" s="131" t="str">
        <f t="shared" si="0"/>
        <v/>
      </c>
      <c r="AC6" s="132" t="str">
        <f t="shared" si="1"/>
        <v/>
      </c>
      <c r="AD6" s="7" t="str">
        <f t="shared" si="2"/>
        <v/>
      </c>
      <c r="AE6" s="135"/>
      <c r="AF6" s="1"/>
      <c r="AG6" s="12"/>
      <c r="AH6" s="88" t="s">
        <v>92</v>
      </c>
      <c r="AI6" s="13" t="s">
        <v>98</v>
      </c>
      <c r="AJ6" s="142">
        <v>1</v>
      </c>
      <c r="AK6" s="6">
        <f t="shared" ref="AK6:AK7" si="6">(IF(AJ6="","",IF(OR($M6=0,$M6="",AH6=""),"",AJ6/$M6)))</f>
        <v>1</v>
      </c>
      <c r="AL6" s="29">
        <f t="shared" ref="AL6:AL7" si="7">(IF(OR($T6="",AK6=""),"",IF(OR($T6=0,AK6=0),0,IF((AK6*100%)/$T6&gt;100%,100%,(AK6*100%)/$T6))))</f>
        <v>1</v>
      </c>
      <c r="AM6" s="7" t="str">
        <f t="shared" ref="AM6" si="8">IF(AJ6="","",IF(AL6&lt;100%, IF(AL6&lt;50%, "ALERTA","EN TERMINO"), IF(AL6=100%, "OK", "EN TERMINO")))</f>
        <v>OK</v>
      </c>
      <c r="AN6" s="142" t="s">
        <v>99</v>
      </c>
      <c r="AO6" s="1"/>
      <c r="AP6" s="12" t="str">
        <f t="shared" si="4"/>
        <v>CUMPLIDA</v>
      </c>
      <c r="AQ6" s="1"/>
      <c r="AR6" s="1"/>
      <c r="AS6" s="1"/>
      <c r="AT6" s="1"/>
      <c r="AU6" s="1"/>
      <c r="AV6" s="1"/>
      <c r="AW6" s="1"/>
      <c r="AX6" s="1"/>
      <c r="AY6" s="1"/>
      <c r="AZ6" s="1"/>
      <c r="BA6" s="1"/>
      <c r="BB6" s="1"/>
      <c r="BC6" s="1"/>
      <c r="BD6" s="1"/>
      <c r="BE6" s="1"/>
      <c r="BF6" s="1"/>
      <c r="BG6" s="1"/>
      <c r="BH6" s="12" t="str">
        <f>IF(AL6=100%,"CUMPLIDA","INCUMPLIDA")</f>
        <v>CUMPLIDA</v>
      </c>
      <c r="BI6" s="1"/>
      <c r="BJ6" s="1" t="str">
        <f t="shared" si="5"/>
        <v>CERRADO</v>
      </c>
    </row>
    <row r="7" spans="1:64" ht="35.1" customHeight="1">
      <c r="A7" s="123"/>
      <c r="B7" s="123"/>
      <c r="C7" s="127" t="s">
        <v>81</v>
      </c>
      <c r="D7" s="123"/>
      <c r="E7" s="157"/>
      <c r="F7" s="123"/>
      <c r="G7" s="123">
        <v>3</v>
      </c>
      <c r="H7" s="124" t="s">
        <v>83</v>
      </c>
      <c r="I7" s="125" t="s">
        <v>100</v>
      </c>
      <c r="J7" s="133" t="s">
        <v>101</v>
      </c>
      <c r="K7" s="19" t="s">
        <v>102</v>
      </c>
      <c r="L7" s="19" t="s">
        <v>103</v>
      </c>
      <c r="M7" s="126">
        <v>1</v>
      </c>
      <c r="N7" s="127" t="s">
        <v>88</v>
      </c>
      <c r="O7" s="127" t="str">
        <f>IF(H7="","",VLOOKUP(H7,'[1]Procedimientos Publicar'!$C$6:$E$85,3,FALSE))</f>
        <v>SECRETARIA GENERAL</v>
      </c>
      <c r="P7" s="127" t="s">
        <v>89</v>
      </c>
      <c r="Q7" s="123"/>
      <c r="R7" s="123"/>
      <c r="S7" s="128"/>
      <c r="T7" s="129">
        <v>1</v>
      </c>
      <c r="U7" s="123"/>
      <c r="V7" s="20">
        <v>43831</v>
      </c>
      <c r="W7" s="20">
        <v>44012</v>
      </c>
      <c r="X7" s="20"/>
      <c r="Y7" s="130">
        <v>43830</v>
      </c>
      <c r="Z7" s="134"/>
      <c r="AA7" s="123"/>
      <c r="AB7" s="131" t="str">
        <f t="shared" si="0"/>
        <v/>
      </c>
      <c r="AC7" s="132" t="str">
        <f t="shared" si="1"/>
        <v/>
      </c>
      <c r="AD7" s="7" t="str">
        <f>IF(AA7="","",IF(AC7&lt;100%, IF(AC7&lt;25%, "ALERTA","EN TERMINO"), IF(AC7=100%, "OK", "EN TERMINO")))</f>
        <v/>
      </c>
      <c r="AE7" s="135"/>
      <c r="AG7" s="12" t="str">
        <f t="shared" si="3"/>
        <v>PENDIENTE</v>
      </c>
      <c r="AH7" s="88" t="s">
        <v>92</v>
      </c>
      <c r="AI7" s="13" t="s">
        <v>104</v>
      </c>
      <c r="AJ7" s="142">
        <v>1</v>
      </c>
      <c r="AK7" s="6">
        <f t="shared" si="6"/>
        <v>1</v>
      </c>
      <c r="AL7" s="29">
        <f t="shared" si="7"/>
        <v>1</v>
      </c>
      <c r="AM7" s="7" t="str">
        <f>IF(AJ7="","",IF(AL7&lt;100%, IF(AL7&lt;50%, "ALERTA","EN TERMINO"), IF(AL7=100%, "OK", "EN TERMINO")))</f>
        <v>OK</v>
      </c>
      <c r="AN7" s="142" t="s">
        <v>99</v>
      </c>
      <c r="AP7" s="12" t="str">
        <f t="shared" si="4"/>
        <v>CUMPLIDA</v>
      </c>
      <c r="BH7" s="12" t="str">
        <f>IF(AL7=100%,"CUMPLIDA","INCUMPLIDA")</f>
        <v>CUMPLIDA</v>
      </c>
      <c r="BJ7" s="1" t="str">
        <f t="shared" si="5"/>
        <v>CERRADO</v>
      </c>
    </row>
    <row r="8" spans="1:64" ht="35.1" customHeight="1">
      <c r="A8" s="123"/>
      <c r="B8" s="123"/>
      <c r="C8" s="127" t="s">
        <v>81</v>
      </c>
      <c r="D8" s="123"/>
      <c r="E8" s="157"/>
      <c r="F8" s="123"/>
      <c r="G8" s="123">
        <v>4</v>
      </c>
      <c r="H8" s="124" t="s">
        <v>83</v>
      </c>
      <c r="I8" s="125" t="s">
        <v>105</v>
      </c>
      <c r="J8" s="125" t="s">
        <v>106</v>
      </c>
      <c r="K8" s="19" t="s">
        <v>107</v>
      </c>
      <c r="L8" s="19" t="s">
        <v>108</v>
      </c>
      <c r="M8" s="126">
        <v>1</v>
      </c>
      <c r="N8" s="127" t="s">
        <v>88</v>
      </c>
      <c r="O8" s="127" t="str">
        <f>IF(H8="","",VLOOKUP(H8,'[1]Procedimientos Publicar'!$C$6:$E$85,3,FALSE))</f>
        <v>SECRETARIA GENERAL</v>
      </c>
      <c r="P8" s="127" t="s">
        <v>89</v>
      </c>
      <c r="Q8" s="123"/>
      <c r="R8" s="123"/>
      <c r="S8" s="128"/>
      <c r="T8" s="129">
        <v>1</v>
      </c>
      <c r="U8" s="123"/>
      <c r="V8" s="20">
        <v>43617</v>
      </c>
      <c r="W8" s="20">
        <v>43830</v>
      </c>
      <c r="X8" s="20"/>
      <c r="Y8" s="130">
        <v>43830</v>
      </c>
      <c r="Z8" s="24" t="s">
        <v>109</v>
      </c>
      <c r="AA8" s="123">
        <v>1</v>
      </c>
      <c r="AB8" s="131">
        <f t="shared" si="0"/>
        <v>1</v>
      </c>
      <c r="AC8" s="132">
        <f t="shared" si="1"/>
        <v>1</v>
      </c>
      <c r="AD8" s="7" t="str">
        <f t="shared" ref="AD8:AD19" si="9">IF(AA8="","",IF(AC8&lt;100%, IF(AC8&lt;25%, "ALERTA","EN TERMINO"), IF(AC8=100%, "OK", "EN TERMINO")))</f>
        <v>OK</v>
      </c>
      <c r="AE8" s="27" t="s">
        <v>91</v>
      </c>
      <c r="AG8" s="12" t="str">
        <f t="shared" si="3"/>
        <v>CUMPLIDA</v>
      </c>
      <c r="BH8" s="12" t="str">
        <f t="shared" ref="BH8:BH9" si="10">IF(AC8=100%,"CUMPLIDA","INCUMPLIDA")</f>
        <v>CUMPLIDA</v>
      </c>
      <c r="BJ8" s="1" t="str">
        <f t="shared" ref="BJ8:BJ18" si="11">IF(AG8="CUMPLIDA","CERRADO","ABIERTO")</f>
        <v>CERRADO</v>
      </c>
    </row>
    <row r="9" spans="1:64" ht="35.1" customHeight="1">
      <c r="A9" s="123"/>
      <c r="B9" s="123"/>
      <c r="C9" s="127" t="s">
        <v>81</v>
      </c>
      <c r="D9" s="123"/>
      <c r="E9" s="157"/>
      <c r="F9" s="123"/>
      <c r="G9" s="123">
        <v>5</v>
      </c>
      <c r="H9" s="124" t="s">
        <v>83</v>
      </c>
      <c r="I9" s="125" t="s">
        <v>110</v>
      </c>
      <c r="J9" s="125" t="s">
        <v>106</v>
      </c>
      <c r="K9" s="19" t="s">
        <v>107</v>
      </c>
      <c r="L9" s="19" t="s">
        <v>111</v>
      </c>
      <c r="M9" s="126">
        <v>1</v>
      </c>
      <c r="N9" s="127" t="s">
        <v>88</v>
      </c>
      <c r="O9" s="127" t="str">
        <f>IF(H9="","",VLOOKUP(H9,'[1]Procedimientos Publicar'!$C$6:$E$85,3,FALSE))</f>
        <v>SECRETARIA GENERAL</v>
      </c>
      <c r="P9" s="127" t="s">
        <v>89</v>
      </c>
      <c r="Q9" s="123"/>
      <c r="R9" s="123"/>
      <c r="S9" s="128"/>
      <c r="T9" s="129">
        <v>1</v>
      </c>
      <c r="U9" s="123"/>
      <c r="V9" s="20">
        <v>43617</v>
      </c>
      <c r="W9" s="20">
        <v>43830</v>
      </c>
      <c r="X9" s="20"/>
      <c r="Y9" s="130">
        <v>43830</v>
      </c>
      <c r="Z9" s="24" t="s">
        <v>109</v>
      </c>
      <c r="AA9" s="123">
        <v>1</v>
      </c>
      <c r="AB9" s="131">
        <f t="shared" si="0"/>
        <v>1</v>
      </c>
      <c r="AC9" s="132">
        <f t="shared" si="1"/>
        <v>1</v>
      </c>
      <c r="AD9" s="7" t="str">
        <f t="shared" si="9"/>
        <v>OK</v>
      </c>
      <c r="AE9" s="27" t="s">
        <v>91</v>
      </c>
      <c r="AG9" s="12" t="str">
        <f t="shared" si="3"/>
        <v>CUMPLIDA</v>
      </c>
      <c r="BH9" s="12" t="str">
        <f t="shared" si="10"/>
        <v>CUMPLIDA</v>
      </c>
      <c r="BJ9" s="1" t="str">
        <f t="shared" si="11"/>
        <v>CERRADO</v>
      </c>
    </row>
    <row r="10" spans="1:64" ht="35.1" customHeight="1">
      <c r="A10" s="123"/>
      <c r="B10" s="123"/>
      <c r="C10" s="127" t="s">
        <v>81</v>
      </c>
      <c r="D10" s="123"/>
      <c r="E10" s="157"/>
      <c r="F10" s="123"/>
      <c r="G10" s="123">
        <v>6</v>
      </c>
      <c r="H10" s="124" t="s">
        <v>83</v>
      </c>
      <c r="I10" s="125" t="s">
        <v>112</v>
      </c>
      <c r="J10" s="125" t="s">
        <v>113</v>
      </c>
      <c r="K10" s="19" t="s">
        <v>114</v>
      </c>
      <c r="L10" s="19" t="s">
        <v>115</v>
      </c>
      <c r="M10" s="126">
        <v>1</v>
      </c>
      <c r="N10" s="127" t="s">
        <v>88</v>
      </c>
      <c r="O10" s="127" t="str">
        <f>IF(H10="","",VLOOKUP(H10,'[1]Procedimientos Publicar'!$C$6:$E$85,3,FALSE))</f>
        <v>SECRETARIA GENERAL</v>
      </c>
      <c r="P10" s="127" t="s">
        <v>89</v>
      </c>
      <c r="Q10" s="123"/>
      <c r="R10" s="123"/>
      <c r="S10" s="128"/>
      <c r="T10" s="129">
        <v>1</v>
      </c>
      <c r="U10" s="123"/>
      <c r="V10" s="20">
        <v>43831</v>
      </c>
      <c r="W10" s="20">
        <v>44196</v>
      </c>
      <c r="X10" s="20"/>
      <c r="Y10" s="130">
        <v>43830</v>
      </c>
      <c r="Z10" s="134"/>
      <c r="AA10" s="123"/>
      <c r="AB10" s="131" t="str">
        <f t="shared" si="0"/>
        <v/>
      </c>
      <c r="AC10" s="132" t="str">
        <f t="shared" si="1"/>
        <v/>
      </c>
      <c r="AD10" s="7" t="str">
        <f t="shared" si="9"/>
        <v/>
      </c>
      <c r="AE10" s="135"/>
      <c r="AG10" s="12" t="str">
        <f t="shared" si="3"/>
        <v>PENDIENTE</v>
      </c>
      <c r="AH10" s="88" t="s">
        <v>92</v>
      </c>
      <c r="AI10" s="13" t="s">
        <v>116</v>
      </c>
      <c r="AJ10" s="13">
        <v>0.5</v>
      </c>
      <c r="AK10" s="6">
        <f t="shared" ref="AK10:AK15" si="12">(IF(AJ10="","",IF(OR($M10=0,$M10="",AH10=""),"",AJ10/$M10)))</f>
        <v>0.5</v>
      </c>
      <c r="AL10" s="29">
        <f t="shared" ref="AL10:AL15" si="13">(IF(OR($T10="",AK10=""),"",IF(OR($T10=0,AK10=0),0,IF((AK10*100%)/$T10&gt;100%,100%,(AK10*100%)/$T10))))</f>
        <v>0.5</v>
      </c>
      <c r="AM10" s="7" t="str">
        <f t="shared" ref="AM10:AM15" si="14">IF(AJ10="","",IF(AL10&lt;100%, IF(AL10&lt;50%, "ALERTA","EN TERMINO"), IF(AL10=100%, "OK", "EN TERMINO")))</f>
        <v>EN TERMINO</v>
      </c>
      <c r="AN10" s="142" t="s">
        <v>117</v>
      </c>
      <c r="AP10" s="12" t="str">
        <f>IF(AL10=100%,IF(AL10&gt;50%,"CUMPLIDA","PENDIENTE"),IF(AL10&lt;50%,"INCUMPLIDA","PENDIENTE"))</f>
        <v>PENDIENTE</v>
      </c>
      <c r="AQ10" s="8">
        <v>44150</v>
      </c>
      <c r="AR10" s="13" t="s">
        <v>118</v>
      </c>
      <c r="AT10" s="9" t="str">
        <f t="shared" ref="AT10:AT11" si="15">(IF(AS10="","",IF(OR($M10=0,$M10="",AQ10=""),"",AS10/$M10)))</f>
        <v/>
      </c>
      <c r="AU10" s="10" t="str">
        <f t="shared" ref="AU10:AU11" si="16">(IF(OR($T10="",AT10=""),"",IF(OR($T10=0,AT10=0),0,IF((AT10*100%)/$T10&gt;100%,100%,(AT10*100%)/$T10))))</f>
        <v/>
      </c>
      <c r="AV10" s="7" t="str">
        <f t="shared" ref="AV10:AV11" si="17">IF(AS10="","",IF(AU10&lt;100%, IF(AU10&lt;75%, "ALERTA","EN TERMINO"), IF(AU10=100%, "OK", "EN TERMINO")))</f>
        <v/>
      </c>
      <c r="AW10" s="143" t="s">
        <v>119</v>
      </c>
      <c r="AY10" s="12" t="str">
        <f>IF(AU10=100%,IF(AU10&gt;75%,"CUMPLIDA","PENDIENTE"),IF(AU10&lt;75%,"INCUMPLIDA","PENDIENTE"))</f>
        <v>PENDIENTE</v>
      </c>
      <c r="BH10" s="12" t="str">
        <f>IF(AL10=100%,"CUMPLIDA","INCUMPLIDA")</f>
        <v>INCUMPLIDA</v>
      </c>
      <c r="BJ10" s="1" t="str">
        <f t="shared" ref="BJ10:BJ11" si="18">IF(AY10="CUMPLIDA","CERRADO","ABIERTO")</f>
        <v>ABIERTO</v>
      </c>
    </row>
    <row r="11" spans="1:64" ht="35.1" customHeight="1">
      <c r="A11" s="123"/>
      <c r="B11" s="123"/>
      <c r="C11" s="127" t="s">
        <v>81</v>
      </c>
      <c r="D11" s="123"/>
      <c r="E11" s="157"/>
      <c r="F11" s="123"/>
      <c r="G11" s="123">
        <v>7</v>
      </c>
      <c r="H11" s="124" t="s">
        <v>83</v>
      </c>
      <c r="I11" s="125" t="s">
        <v>120</v>
      </c>
      <c r="J11" s="128" t="s">
        <v>121</v>
      </c>
      <c r="K11" s="19" t="s">
        <v>122</v>
      </c>
      <c r="L11" s="19" t="s">
        <v>123</v>
      </c>
      <c r="M11" s="126">
        <v>1</v>
      </c>
      <c r="N11" s="127" t="s">
        <v>88</v>
      </c>
      <c r="O11" s="127" t="str">
        <f>IF(H11="","",VLOOKUP(H11,'[1]Procedimientos Publicar'!$C$6:$E$85,3,FALSE))</f>
        <v>SECRETARIA GENERAL</v>
      </c>
      <c r="P11" s="127" t="s">
        <v>89</v>
      </c>
      <c r="Q11" s="123"/>
      <c r="R11" s="123"/>
      <c r="S11" s="128"/>
      <c r="T11" s="129">
        <v>1</v>
      </c>
      <c r="U11" s="123"/>
      <c r="V11" s="20">
        <v>44012</v>
      </c>
      <c r="W11" s="20">
        <v>44012</v>
      </c>
      <c r="X11" s="20"/>
      <c r="Y11" s="130">
        <v>43830</v>
      </c>
      <c r="Z11" s="134"/>
      <c r="AA11" s="123"/>
      <c r="AB11" s="131" t="str">
        <f t="shared" si="0"/>
        <v/>
      </c>
      <c r="AC11" s="132" t="str">
        <f t="shared" si="1"/>
        <v/>
      </c>
      <c r="AD11" s="7" t="str">
        <f t="shared" si="9"/>
        <v/>
      </c>
      <c r="AE11" s="135"/>
      <c r="AG11" s="12" t="str">
        <f t="shared" si="3"/>
        <v>PENDIENTE</v>
      </c>
      <c r="AH11" s="88" t="s">
        <v>92</v>
      </c>
      <c r="AI11" s="13" t="s">
        <v>124</v>
      </c>
      <c r="AJ11" s="13">
        <v>0</v>
      </c>
      <c r="AK11" s="6">
        <f t="shared" si="12"/>
        <v>0</v>
      </c>
      <c r="AL11" s="29">
        <f t="shared" si="13"/>
        <v>0</v>
      </c>
      <c r="AM11" s="7" t="str">
        <f t="shared" si="14"/>
        <v>ALERTA</v>
      </c>
      <c r="AN11" s="110" t="s">
        <v>125</v>
      </c>
      <c r="AP11" s="12" t="str">
        <f>IF(AL11=100%,IF(AL11&gt;50%,"CUMPLIDA","PENDIENTE"),IF(AL11&lt;50%,"INCUMPLIDA","PENDIENTE"))</f>
        <v>INCUMPLIDA</v>
      </c>
      <c r="AQ11" s="8">
        <v>44150</v>
      </c>
      <c r="AR11" s="13" t="s">
        <v>126</v>
      </c>
      <c r="AT11" s="9" t="str">
        <f t="shared" si="15"/>
        <v/>
      </c>
      <c r="AU11" s="10" t="str">
        <f t="shared" si="16"/>
        <v/>
      </c>
      <c r="AV11" s="7" t="str">
        <f t="shared" si="17"/>
        <v/>
      </c>
      <c r="AW11" s="143" t="s">
        <v>127</v>
      </c>
      <c r="AY11" s="12" t="str">
        <f t="shared" ref="AY11" si="19">IF(AU11=100%,IF(AU11&gt;75%,"CUMPLIDA","PENDIENTE"),IF(AU11&lt;75%,"INCUMPLIDA","PENDIENTE"))</f>
        <v>PENDIENTE</v>
      </c>
      <c r="BH11" s="12" t="str">
        <f>IF(AL11=100%,"CUMPLIDA","INCUMPLIDA")</f>
        <v>INCUMPLIDA</v>
      </c>
      <c r="BJ11" s="1" t="str">
        <f t="shared" si="18"/>
        <v>ABIERTO</v>
      </c>
    </row>
    <row r="12" spans="1:64" ht="35.1" customHeight="1">
      <c r="A12" s="123"/>
      <c r="B12" s="123"/>
      <c r="C12" s="127" t="s">
        <v>81</v>
      </c>
      <c r="D12" s="123"/>
      <c r="E12" s="157"/>
      <c r="F12" s="123"/>
      <c r="G12" s="123">
        <v>8</v>
      </c>
      <c r="H12" s="124" t="s">
        <v>83</v>
      </c>
      <c r="I12" s="26" t="s">
        <v>128</v>
      </c>
      <c r="J12" s="128" t="s">
        <v>129</v>
      </c>
      <c r="K12" s="136" t="s">
        <v>130</v>
      </c>
      <c r="L12" s="19" t="s">
        <v>131</v>
      </c>
      <c r="M12" s="126">
        <v>1</v>
      </c>
      <c r="N12" s="127" t="s">
        <v>88</v>
      </c>
      <c r="O12" s="127" t="str">
        <f>IF(H12="","",VLOOKUP(H12,'[1]Procedimientos Publicar'!$C$6:$E$85,3,FALSE))</f>
        <v>SECRETARIA GENERAL</v>
      </c>
      <c r="P12" s="127" t="s">
        <v>89</v>
      </c>
      <c r="Q12" s="123"/>
      <c r="R12" s="123"/>
      <c r="S12" s="136"/>
      <c r="T12" s="129">
        <v>1</v>
      </c>
      <c r="U12" s="123"/>
      <c r="V12" s="20">
        <v>43831</v>
      </c>
      <c r="W12" s="20">
        <v>44074</v>
      </c>
      <c r="X12" s="20"/>
      <c r="Y12" s="130">
        <v>43830</v>
      </c>
      <c r="Z12" s="134"/>
      <c r="AA12" s="123"/>
      <c r="AB12" s="131" t="str">
        <f t="shared" si="0"/>
        <v/>
      </c>
      <c r="AC12" s="132" t="str">
        <f t="shared" si="1"/>
        <v/>
      </c>
      <c r="AD12" s="7" t="str">
        <f t="shared" si="9"/>
        <v/>
      </c>
      <c r="AE12" s="135"/>
      <c r="AG12" s="12"/>
      <c r="AH12" s="88" t="s">
        <v>92</v>
      </c>
      <c r="AI12" s="13" t="s">
        <v>132</v>
      </c>
      <c r="AJ12" s="13">
        <v>1</v>
      </c>
      <c r="AK12" s="6">
        <f t="shared" si="12"/>
        <v>1</v>
      </c>
      <c r="AL12" s="29">
        <f t="shared" si="13"/>
        <v>1</v>
      </c>
      <c r="AM12" s="7" t="str">
        <f t="shared" si="14"/>
        <v>OK</v>
      </c>
      <c r="AN12" s="142" t="s">
        <v>133</v>
      </c>
      <c r="AP12" s="12" t="str">
        <f t="shared" ref="AP12:AP13" si="20">IF(AL12=100%,IF(AL12&gt;50%,"CUMPLIDA","PENDIENTE"),IF(AL12&lt;50%,"INCUMPLIDA","PENDIENTE"))</f>
        <v>CUMPLIDA</v>
      </c>
      <c r="BH12" s="12" t="str">
        <f>IF(AL12=100%,"CUMPLIDA","INCUMPLIDA")</f>
        <v>CUMPLIDA</v>
      </c>
      <c r="BJ12" s="1" t="str">
        <f t="shared" ref="BJ12:BJ13" si="21">IF(AP12="CUMPLIDA","CERRADO","ABIERTO")</f>
        <v>CERRADO</v>
      </c>
    </row>
    <row r="13" spans="1:64" ht="35.1" customHeight="1">
      <c r="A13" s="123"/>
      <c r="B13" s="123"/>
      <c r="C13" s="127" t="s">
        <v>81</v>
      </c>
      <c r="D13" s="123"/>
      <c r="E13" s="157"/>
      <c r="F13" s="123"/>
      <c r="G13" s="123">
        <v>9</v>
      </c>
      <c r="H13" s="124" t="s">
        <v>83</v>
      </c>
      <c r="I13" s="125" t="s">
        <v>134</v>
      </c>
      <c r="J13" s="128" t="s">
        <v>129</v>
      </c>
      <c r="K13" s="136" t="s">
        <v>130</v>
      </c>
      <c r="L13" s="19" t="s">
        <v>131</v>
      </c>
      <c r="M13" s="126">
        <v>1</v>
      </c>
      <c r="N13" s="127" t="s">
        <v>88</v>
      </c>
      <c r="O13" s="127" t="str">
        <f>IF(H13="","",VLOOKUP(H13,'[1]Procedimientos Publicar'!$C$6:$E$85,3,FALSE))</f>
        <v>SECRETARIA GENERAL</v>
      </c>
      <c r="P13" s="127" t="s">
        <v>89</v>
      </c>
      <c r="Q13" s="123"/>
      <c r="R13" s="123"/>
      <c r="S13" s="136"/>
      <c r="T13" s="129">
        <v>1</v>
      </c>
      <c r="U13" s="123"/>
      <c r="V13" s="20">
        <v>43831</v>
      </c>
      <c r="W13" s="20">
        <v>44074</v>
      </c>
      <c r="X13" s="20"/>
      <c r="Y13" s="130">
        <v>43830</v>
      </c>
      <c r="Z13" s="134"/>
      <c r="AA13" s="123"/>
      <c r="AB13" s="131" t="str">
        <f t="shared" si="0"/>
        <v/>
      </c>
      <c r="AC13" s="132" t="str">
        <f t="shared" si="1"/>
        <v/>
      </c>
      <c r="AD13" s="7" t="str">
        <f t="shared" si="9"/>
        <v/>
      </c>
      <c r="AE13" s="135"/>
      <c r="AG13" s="12"/>
      <c r="AH13" s="88" t="s">
        <v>92</v>
      </c>
      <c r="AI13" s="13" t="s">
        <v>135</v>
      </c>
      <c r="AJ13" s="13">
        <v>1</v>
      </c>
      <c r="AK13" s="6">
        <f t="shared" si="12"/>
        <v>1</v>
      </c>
      <c r="AL13" s="29">
        <f t="shared" si="13"/>
        <v>1</v>
      </c>
      <c r="AM13" s="7" t="str">
        <f t="shared" si="14"/>
        <v>OK</v>
      </c>
      <c r="AN13" s="142" t="s">
        <v>136</v>
      </c>
      <c r="AP13" s="12" t="str">
        <f t="shared" si="20"/>
        <v>CUMPLIDA</v>
      </c>
      <c r="BH13" s="12" t="str">
        <f>IF(AL13=100%,"CUMPLIDA","INCUMPLIDA")</f>
        <v>CUMPLIDA</v>
      </c>
      <c r="BJ13" s="1" t="str">
        <f t="shared" si="21"/>
        <v>CERRADO</v>
      </c>
    </row>
    <row r="14" spans="1:64" ht="35.1" customHeight="1">
      <c r="A14" s="123"/>
      <c r="B14" s="123"/>
      <c r="C14" s="127" t="s">
        <v>81</v>
      </c>
      <c r="D14" s="123"/>
      <c r="E14" s="157"/>
      <c r="F14" s="123"/>
      <c r="G14" s="123">
        <v>10</v>
      </c>
      <c r="H14" s="124" t="s">
        <v>83</v>
      </c>
      <c r="I14" s="137" t="s">
        <v>137</v>
      </c>
      <c r="J14" s="138"/>
      <c r="K14" s="19"/>
      <c r="L14" s="19"/>
      <c r="M14" s="126"/>
      <c r="N14" s="127" t="s">
        <v>88</v>
      </c>
      <c r="O14" s="127" t="str">
        <f>IF(H14="","",VLOOKUP(H14,'[1]Procedimientos Publicar'!$C$6:$E$85,3,FALSE))</f>
        <v>SECRETARIA GENERAL</v>
      </c>
      <c r="P14" s="127" t="s">
        <v>89</v>
      </c>
      <c r="Q14" s="123"/>
      <c r="R14" s="123"/>
      <c r="S14" s="128"/>
      <c r="T14" s="129">
        <v>1</v>
      </c>
      <c r="U14" s="123"/>
      <c r="V14" s="20"/>
      <c r="W14" s="20"/>
      <c r="X14" s="20"/>
      <c r="Y14" s="130">
        <v>43830</v>
      </c>
      <c r="Z14" s="139" t="s">
        <v>138</v>
      </c>
      <c r="AA14" s="123"/>
      <c r="AB14" s="131" t="str">
        <f t="shared" si="0"/>
        <v/>
      </c>
      <c r="AC14" s="132" t="str">
        <f t="shared" si="1"/>
        <v/>
      </c>
      <c r="AD14" s="7" t="str">
        <f t="shared" si="9"/>
        <v/>
      </c>
      <c r="AE14" s="140" t="s">
        <v>139</v>
      </c>
      <c r="AG14" s="12" t="str">
        <f t="shared" si="3"/>
        <v>PENDIENTE</v>
      </c>
      <c r="AH14" s="88" t="s">
        <v>92</v>
      </c>
      <c r="AI14" s="13" t="s">
        <v>140</v>
      </c>
      <c r="AJ14" s="13"/>
      <c r="AK14" s="6" t="str">
        <f t="shared" si="12"/>
        <v/>
      </c>
      <c r="AL14" s="29" t="str">
        <f t="shared" si="13"/>
        <v/>
      </c>
      <c r="AM14" s="7" t="str">
        <f t="shared" si="14"/>
        <v/>
      </c>
      <c r="AN14" s="142" t="s">
        <v>141</v>
      </c>
      <c r="AQ14" s="8">
        <v>44150</v>
      </c>
      <c r="AR14" s="13" t="s">
        <v>142</v>
      </c>
      <c r="AT14" s="9" t="str">
        <f t="shared" ref="AT14:AT15" si="22">(IF(AS14="","",IF(OR($M14=0,$M14="",AQ14=""),"",AS14/$M14)))</f>
        <v/>
      </c>
      <c r="AU14" s="10" t="str">
        <f t="shared" ref="AU14:AU15" si="23">(IF(OR($T14="",AT14=""),"",IF(OR($T14=0,AT14=0),0,IF((AT14*100%)/$T14&gt;100%,100%,(AT14*100%)/$T14))))</f>
        <v/>
      </c>
      <c r="AV14" s="7" t="str">
        <f t="shared" ref="AV14:AV15" si="24">IF(AS14="","",IF(AU14&lt;100%, IF(AU14&lt;75%, "ALERTA","EN TERMINO"), IF(AU14=100%, "OK", "EN TERMINO")))</f>
        <v/>
      </c>
      <c r="AW14" s="143" t="s">
        <v>127</v>
      </c>
      <c r="AY14" s="12" t="str">
        <f t="shared" ref="AY14:AY15" si="25">IF(AU14=100%,IF(AU14&gt;75%,"CUMPLIDA","PENDIENTE"),IF(AU14&lt;75%,"INCUMPLIDA","PENDIENTE"))</f>
        <v>PENDIENTE</v>
      </c>
      <c r="BH14" s="12"/>
      <c r="BJ14" s="1" t="str">
        <f t="shared" ref="BJ14:BJ15" si="26">IF(AY14="CUMPLIDA","CERRADO","ABIERTO")</f>
        <v>ABIERTO</v>
      </c>
    </row>
    <row r="15" spans="1:64" ht="35.1" customHeight="1">
      <c r="A15" s="123"/>
      <c r="B15" s="123"/>
      <c r="C15" s="127" t="s">
        <v>81</v>
      </c>
      <c r="D15" s="123"/>
      <c r="E15" s="157"/>
      <c r="F15" s="123"/>
      <c r="G15" s="123">
        <v>11</v>
      </c>
      <c r="H15" s="124" t="s">
        <v>83</v>
      </c>
      <c r="I15" s="137" t="s">
        <v>143</v>
      </c>
      <c r="J15" s="138"/>
      <c r="K15" s="19"/>
      <c r="L15" s="19"/>
      <c r="M15" s="126"/>
      <c r="N15" s="127" t="s">
        <v>88</v>
      </c>
      <c r="O15" s="127" t="str">
        <f>IF(H15="","",VLOOKUP(H15,'[1]Procedimientos Publicar'!$C$6:$E$85,3,FALSE))</f>
        <v>SECRETARIA GENERAL</v>
      </c>
      <c r="P15" s="127" t="s">
        <v>89</v>
      </c>
      <c r="Q15" s="123"/>
      <c r="R15" s="123"/>
      <c r="S15" s="128"/>
      <c r="T15" s="129">
        <v>1</v>
      </c>
      <c r="U15" s="123"/>
      <c r="V15" s="20"/>
      <c r="W15" s="20"/>
      <c r="X15" s="20"/>
      <c r="Y15" s="130">
        <v>43830</v>
      </c>
      <c r="Z15" s="139" t="s">
        <v>138</v>
      </c>
      <c r="AA15" s="123"/>
      <c r="AB15" s="131" t="str">
        <f t="shared" si="0"/>
        <v/>
      </c>
      <c r="AC15" s="132" t="str">
        <f t="shared" si="1"/>
        <v/>
      </c>
      <c r="AD15" s="7" t="str">
        <f t="shared" si="9"/>
        <v/>
      </c>
      <c r="AE15" s="140" t="s">
        <v>139</v>
      </c>
      <c r="AG15" s="12" t="str">
        <f t="shared" si="3"/>
        <v>PENDIENTE</v>
      </c>
      <c r="AH15" s="88" t="s">
        <v>92</v>
      </c>
      <c r="AI15" s="13" t="s">
        <v>144</v>
      </c>
      <c r="AJ15" s="13"/>
      <c r="AK15" s="6" t="str">
        <f t="shared" si="12"/>
        <v/>
      </c>
      <c r="AL15" s="29" t="str">
        <f t="shared" si="13"/>
        <v/>
      </c>
      <c r="AM15" s="7" t="str">
        <f t="shared" si="14"/>
        <v/>
      </c>
      <c r="AN15" s="142" t="s">
        <v>141</v>
      </c>
      <c r="AQ15" s="8">
        <v>44150</v>
      </c>
      <c r="AR15" s="142" t="s">
        <v>145</v>
      </c>
      <c r="AT15" s="9" t="str">
        <f t="shared" si="22"/>
        <v/>
      </c>
      <c r="AU15" s="10" t="str">
        <f t="shared" si="23"/>
        <v/>
      </c>
      <c r="AV15" s="7" t="str">
        <f t="shared" si="24"/>
        <v/>
      </c>
      <c r="AW15" s="143" t="s">
        <v>127</v>
      </c>
      <c r="AY15" s="12" t="str">
        <f t="shared" si="25"/>
        <v>PENDIENTE</v>
      </c>
      <c r="BH15" s="12"/>
      <c r="BJ15" s="1" t="str">
        <f t="shared" si="26"/>
        <v>ABIERTO</v>
      </c>
    </row>
    <row r="16" spans="1:64" ht="35.1" customHeight="1">
      <c r="A16" s="123"/>
      <c r="B16" s="123"/>
      <c r="C16" s="127" t="s">
        <v>81</v>
      </c>
      <c r="D16" s="123"/>
      <c r="E16" s="157"/>
      <c r="F16" s="123"/>
      <c r="G16" s="123">
        <v>12</v>
      </c>
      <c r="H16" s="124" t="s">
        <v>83</v>
      </c>
      <c r="I16" s="141" t="s">
        <v>146</v>
      </c>
      <c r="J16" s="125" t="s">
        <v>106</v>
      </c>
      <c r="K16" s="19" t="s">
        <v>107</v>
      </c>
      <c r="L16" s="19" t="s">
        <v>147</v>
      </c>
      <c r="M16" s="126">
        <v>1</v>
      </c>
      <c r="N16" s="127" t="s">
        <v>88</v>
      </c>
      <c r="O16" s="127" t="str">
        <f>IF(H16="","",VLOOKUP(H16,'[1]Procedimientos Publicar'!$C$6:$E$85,3,FALSE))</f>
        <v>SECRETARIA GENERAL</v>
      </c>
      <c r="P16" s="127" t="s">
        <v>89</v>
      </c>
      <c r="Q16" s="123"/>
      <c r="R16" s="123"/>
      <c r="S16" s="128"/>
      <c r="T16" s="129">
        <v>1</v>
      </c>
      <c r="U16" s="123"/>
      <c r="V16" s="20">
        <v>43617</v>
      </c>
      <c r="W16" s="20">
        <v>43830</v>
      </c>
      <c r="X16" s="20"/>
      <c r="Y16" s="130">
        <v>43830</v>
      </c>
      <c r="Z16" s="24" t="s">
        <v>109</v>
      </c>
      <c r="AA16" s="123">
        <v>1</v>
      </c>
      <c r="AB16" s="131">
        <f t="shared" si="0"/>
        <v>1</v>
      </c>
      <c r="AC16" s="132">
        <f t="shared" si="1"/>
        <v>1</v>
      </c>
      <c r="AD16" s="7" t="str">
        <f t="shared" si="9"/>
        <v>OK</v>
      </c>
      <c r="AE16" s="28" t="s">
        <v>148</v>
      </c>
      <c r="AG16" s="12" t="str">
        <f t="shared" si="3"/>
        <v>CUMPLIDA</v>
      </c>
      <c r="BH16" s="12" t="str">
        <f t="shared" ref="BH16:BH18" si="27">IF(AC16=100%,"CUMPLIDA","INCUMPLIDA")</f>
        <v>CUMPLIDA</v>
      </c>
      <c r="BJ16" s="1" t="str">
        <f t="shared" si="11"/>
        <v>CERRADO</v>
      </c>
    </row>
    <row r="17" spans="1:62" ht="35.1" customHeight="1">
      <c r="A17" s="123"/>
      <c r="B17" s="123"/>
      <c r="C17" s="127" t="s">
        <v>81</v>
      </c>
      <c r="D17" s="123"/>
      <c r="E17" s="157"/>
      <c r="F17" s="123"/>
      <c r="G17" s="123">
        <v>13</v>
      </c>
      <c r="H17" s="124" t="s">
        <v>83</v>
      </c>
      <c r="I17" s="141" t="s">
        <v>149</v>
      </c>
      <c r="J17" s="125" t="s">
        <v>106</v>
      </c>
      <c r="K17" s="19" t="s">
        <v>107</v>
      </c>
      <c r="L17" s="19" t="s">
        <v>147</v>
      </c>
      <c r="M17" s="126">
        <v>1</v>
      </c>
      <c r="N17" s="127" t="s">
        <v>88</v>
      </c>
      <c r="O17" s="127" t="str">
        <f>IF(H17="","",VLOOKUP(H17,'[1]Procedimientos Publicar'!$C$6:$E$85,3,FALSE))</f>
        <v>SECRETARIA GENERAL</v>
      </c>
      <c r="P17" s="127" t="s">
        <v>89</v>
      </c>
      <c r="Q17" s="123"/>
      <c r="R17" s="123"/>
      <c r="S17" s="128"/>
      <c r="T17" s="129">
        <v>1</v>
      </c>
      <c r="U17" s="123"/>
      <c r="V17" s="20">
        <v>43617</v>
      </c>
      <c r="W17" s="20">
        <v>43830</v>
      </c>
      <c r="X17" s="20"/>
      <c r="Y17" s="130">
        <v>43830</v>
      </c>
      <c r="Z17" s="24" t="s">
        <v>109</v>
      </c>
      <c r="AA17" s="123">
        <v>1</v>
      </c>
      <c r="AB17" s="131">
        <f t="shared" si="0"/>
        <v>1</v>
      </c>
      <c r="AC17" s="132">
        <f t="shared" si="1"/>
        <v>1</v>
      </c>
      <c r="AD17" s="7" t="str">
        <f t="shared" si="9"/>
        <v>OK</v>
      </c>
      <c r="AE17" s="28" t="s">
        <v>148</v>
      </c>
      <c r="AG17" s="12" t="str">
        <f t="shared" si="3"/>
        <v>CUMPLIDA</v>
      </c>
      <c r="BH17" s="12" t="str">
        <f t="shared" si="27"/>
        <v>CUMPLIDA</v>
      </c>
      <c r="BJ17" s="1" t="str">
        <f t="shared" si="11"/>
        <v>CERRADO</v>
      </c>
    </row>
    <row r="18" spans="1:62" ht="35.1" customHeight="1">
      <c r="A18" s="123"/>
      <c r="B18" s="123"/>
      <c r="C18" s="127" t="s">
        <v>81</v>
      </c>
      <c r="D18" s="123"/>
      <c r="E18" s="157"/>
      <c r="F18" s="123"/>
      <c r="G18" s="123">
        <v>14</v>
      </c>
      <c r="H18" s="124" t="s">
        <v>83</v>
      </c>
      <c r="I18" s="141" t="s">
        <v>150</v>
      </c>
      <c r="J18" s="125" t="s">
        <v>106</v>
      </c>
      <c r="K18" s="19" t="s">
        <v>107</v>
      </c>
      <c r="L18" s="19" t="s">
        <v>147</v>
      </c>
      <c r="M18" s="126">
        <v>1</v>
      </c>
      <c r="N18" s="127" t="s">
        <v>88</v>
      </c>
      <c r="O18" s="127" t="str">
        <f>IF(H18="","",VLOOKUP(H18,'[1]Procedimientos Publicar'!$C$6:$E$85,3,FALSE))</f>
        <v>SECRETARIA GENERAL</v>
      </c>
      <c r="P18" s="127" t="s">
        <v>89</v>
      </c>
      <c r="Q18" s="123"/>
      <c r="R18" s="123"/>
      <c r="S18" s="128"/>
      <c r="T18" s="129">
        <v>1</v>
      </c>
      <c r="U18" s="123"/>
      <c r="V18" s="20">
        <v>43617</v>
      </c>
      <c r="W18" s="20">
        <v>43830</v>
      </c>
      <c r="X18" s="20"/>
      <c r="Y18" s="130">
        <v>43830</v>
      </c>
      <c r="Z18" s="24" t="s">
        <v>109</v>
      </c>
      <c r="AA18" s="123">
        <v>1</v>
      </c>
      <c r="AB18" s="131">
        <f t="shared" si="0"/>
        <v>1</v>
      </c>
      <c r="AC18" s="132">
        <f t="shared" si="1"/>
        <v>1</v>
      </c>
      <c r="AD18" s="7" t="str">
        <f t="shared" si="9"/>
        <v>OK</v>
      </c>
      <c r="AE18" s="28" t="s">
        <v>148</v>
      </c>
      <c r="AG18" s="12" t="str">
        <f t="shared" si="3"/>
        <v>CUMPLIDA</v>
      </c>
      <c r="BH18" s="12" t="str">
        <f t="shared" si="27"/>
        <v>CUMPLIDA</v>
      </c>
      <c r="BJ18" s="1" t="str">
        <f t="shared" si="11"/>
        <v>CERRADO</v>
      </c>
    </row>
    <row r="19" spans="1:62" ht="35.1" customHeight="1">
      <c r="A19" s="123"/>
      <c r="B19" s="123"/>
      <c r="C19" s="127" t="s">
        <v>81</v>
      </c>
      <c r="D19" s="123"/>
      <c r="E19" s="157"/>
      <c r="F19" s="123"/>
      <c r="G19" s="123">
        <v>15</v>
      </c>
      <c r="H19" s="124" t="s">
        <v>83</v>
      </c>
      <c r="I19" s="141" t="s">
        <v>151</v>
      </c>
      <c r="J19" s="125" t="s">
        <v>106</v>
      </c>
      <c r="K19" s="136" t="s">
        <v>152</v>
      </c>
      <c r="L19" s="19" t="s">
        <v>153</v>
      </c>
      <c r="M19" s="126">
        <v>1</v>
      </c>
      <c r="N19" s="127" t="s">
        <v>88</v>
      </c>
      <c r="O19" s="127" t="str">
        <f>IF(H19="","",VLOOKUP(H19,'[1]Procedimientos Publicar'!$C$6:$E$85,3,FALSE))</f>
        <v>SECRETARIA GENERAL</v>
      </c>
      <c r="P19" s="127" t="s">
        <v>89</v>
      </c>
      <c r="Q19" s="123"/>
      <c r="R19" s="123"/>
      <c r="S19" s="136"/>
      <c r="T19" s="129">
        <v>1</v>
      </c>
      <c r="U19" s="123"/>
      <c r="V19" s="20">
        <v>43831</v>
      </c>
      <c r="W19" s="20">
        <v>44104</v>
      </c>
      <c r="X19" s="20"/>
      <c r="Y19" s="130">
        <v>43830</v>
      </c>
      <c r="Z19" s="134"/>
      <c r="AA19" s="123"/>
      <c r="AB19" s="131" t="str">
        <f t="shared" si="0"/>
        <v/>
      </c>
      <c r="AC19" s="132" t="str">
        <f t="shared" si="1"/>
        <v/>
      </c>
      <c r="AD19" s="7" t="str">
        <f t="shared" si="9"/>
        <v/>
      </c>
      <c r="AE19" s="135"/>
      <c r="AG19" s="12" t="str">
        <f t="shared" si="3"/>
        <v>PENDIENTE</v>
      </c>
      <c r="AH19" s="88" t="s">
        <v>92</v>
      </c>
      <c r="AJ19" s="13">
        <v>0</v>
      </c>
      <c r="AK19" s="6">
        <f>(IF(AJ19="","",IF(OR($M19=0,$M19="",AH19=""),"",AJ19/$M19)))</f>
        <v>0</v>
      </c>
      <c r="AL19" s="29">
        <f t="shared" ref="AL19" si="28">(IF(OR($T19="",AK19=""),"",IF(OR($T19=0,AK19=0),0,IF((AK19*100%)/$T19&gt;100%,100%,(AK19*100%)/$T19))))</f>
        <v>0</v>
      </c>
      <c r="AM19" s="7" t="str">
        <f>IF(AJ19="","",IF(AL19&lt;100%, IF(AL19&lt;50%, "ALERTA","EN TERMINO"), IF(AL19=100%, "OK", "EN TERMINO")))</f>
        <v>ALERTA</v>
      </c>
      <c r="AN19" s="142" t="s">
        <v>154</v>
      </c>
      <c r="AP19" s="12" t="str">
        <f>IF(AL19=100%,IF(AL19&gt;50%,"CUMPLIDA","PENDIENTE"),IF(AL19&lt;50%,"INCUMPLIDA","PENDIENTE"))</f>
        <v>INCUMPLIDA</v>
      </c>
      <c r="AQ19" s="8">
        <v>44150</v>
      </c>
      <c r="AT19" s="9" t="str">
        <f t="shared" ref="AT19" si="29">(IF(AS19="","",IF(OR($M19=0,$M19="",AQ19=""),"",AS19/$M19)))</f>
        <v/>
      </c>
      <c r="AU19" s="10" t="str">
        <f t="shared" ref="AU19" si="30">(IF(OR($T19="",AT19=""),"",IF(OR($T19=0,AT19=0),0,IF((AT19*100%)/$T19&gt;100%,100%,(AT19*100%)/$T19))))</f>
        <v/>
      </c>
      <c r="AV19" s="7" t="str">
        <f t="shared" ref="AV19" si="31">IF(AS19="","",IF(AU19&lt;100%, IF(AU19&lt;75%, "ALERTA","EN TERMINO"), IF(AU19=100%, "OK", "EN TERMINO")))</f>
        <v/>
      </c>
      <c r="AW19" s="110" t="s">
        <v>155</v>
      </c>
      <c r="AY19" s="12" t="str">
        <f t="shared" ref="AY19" si="32">IF(AU19=100%,IF(AU19&gt;75%,"CUMPLIDA","PENDIENTE"),IF(AU19&lt;75%,"INCUMPLIDA","PENDIENTE"))</f>
        <v>PENDIENTE</v>
      </c>
      <c r="BH19" s="12" t="str">
        <f>IF(AL19=100%,"CUMPLIDA","INCUMPLIDA")</f>
        <v>INCUMPLIDA</v>
      </c>
      <c r="BJ19" s="1" t="str">
        <f t="shared" ref="BJ19" si="33">IF(AY19="CUMPLIDA","CERRADO","ABIERTO")</f>
        <v>ABIERTO</v>
      </c>
    </row>
    <row r="20" spans="1:62" ht="69" customHeight="1">
      <c r="C20" s="13"/>
      <c r="E20" s="118"/>
      <c r="H20" s="111"/>
      <c r="I20" s="51"/>
      <c r="J20" s="53"/>
      <c r="K20" s="22"/>
      <c r="L20" s="22"/>
      <c r="M20" s="37"/>
      <c r="N20" s="13"/>
      <c r="O20" s="13"/>
      <c r="P20" s="13"/>
      <c r="S20" s="22"/>
      <c r="T20" s="29"/>
      <c r="V20" s="17"/>
      <c r="W20" s="17"/>
      <c r="X20" s="17"/>
      <c r="Y20" s="5"/>
      <c r="Z20" s="54"/>
      <c r="AB20" s="6"/>
      <c r="AC20" s="11"/>
      <c r="AE20" s="23"/>
      <c r="AG20" s="109"/>
      <c r="BH20" s="109"/>
    </row>
    <row r="21" spans="1:62" ht="69" customHeight="1">
      <c r="C21" s="13"/>
      <c r="E21" s="118"/>
      <c r="H21" s="111"/>
      <c r="I21" s="42"/>
      <c r="J21" s="50"/>
      <c r="K21" s="22"/>
      <c r="L21" s="22"/>
      <c r="M21" s="37"/>
      <c r="N21" s="13"/>
      <c r="O21" s="13"/>
      <c r="P21" s="13"/>
      <c r="S21" s="22"/>
      <c r="T21" s="29"/>
      <c r="V21" s="17"/>
      <c r="W21" s="17"/>
      <c r="X21" s="17"/>
      <c r="Y21" s="5"/>
      <c r="Z21" s="23"/>
      <c r="AB21" s="6"/>
      <c r="AC21" s="11"/>
      <c r="AE21" s="42"/>
      <c r="AG21" s="109"/>
      <c r="BH21" s="109"/>
    </row>
    <row r="22" spans="1:62" ht="69" customHeight="1">
      <c r="C22" s="13"/>
      <c r="E22" s="118"/>
      <c r="H22" s="111"/>
      <c r="I22" s="42"/>
      <c r="J22" s="50"/>
      <c r="K22" s="22"/>
      <c r="L22" s="22"/>
      <c r="M22" s="37"/>
      <c r="N22" s="13"/>
      <c r="O22" s="13"/>
      <c r="P22" s="13"/>
      <c r="S22" s="22"/>
      <c r="T22" s="29"/>
      <c r="V22" s="17"/>
      <c r="W22" s="17"/>
      <c r="X22" s="17"/>
      <c r="Y22" s="5"/>
      <c r="Z22" s="23"/>
      <c r="AB22" s="6"/>
      <c r="AC22" s="11"/>
      <c r="AE22" s="42"/>
      <c r="AG22" s="109"/>
      <c r="BH22" s="109"/>
    </row>
    <row r="23" spans="1:62" ht="69" customHeight="1">
      <c r="C23" s="13"/>
      <c r="E23" s="118"/>
      <c r="H23" s="111"/>
      <c r="I23" s="42"/>
      <c r="J23" s="50"/>
      <c r="K23" s="22"/>
      <c r="L23" s="22"/>
      <c r="M23" s="37"/>
      <c r="N23" s="13"/>
      <c r="O23" s="13"/>
      <c r="P23" s="13"/>
      <c r="S23" s="22"/>
      <c r="T23" s="29"/>
      <c r="V23" s="17"/>
      <c r="W23" s="17"/>
      <c r="X23" s="17"/>
      <c r="Y23" s="5"/>
      <c r="Z23" s="23"/>
      <c r="AB23" s="6"/>
      <c r="AC23" s="11"/>
      <c r="AE23" s="42"/>
      <c r="AG23" s="109"/>
      <c r="BH23" s="109"/>
    </row>
    <row r="24" spans="1:62" ht="69" customHeight="1">
      <c r="C24" s="13"/>
      <c r="E24" s="118"/>
      <c r="H24" s="111"/>
      <c r="I24" s="42"/>
      <c r="J24" s="50"/>
      <c r="K24" s="23"/>
      <c r="L24" s="22"/>
      <c r="M24" s="37"/>
      <c r="N24" s="13"/>
      <c r="O24" s="13"/>
      <c r="P24" s="13"/>
      <c r="S24" s="23"/>
      <c r="T24" s="29"/>
      <c r="V24" s="17"/>
      <c r="W24" s="17"/>
      <c r="X24" s="17"/>
      <c r="Y24" s="5"/>
      <c r="Z24" s="52"/>
      <c r="AB24" s="6"/>
      <c r="AC24" s="11"/>
      <c r="AE24" s="32"/>
      <c r="BH24" s="109"/>
    </row>
    <row r="25" spans="1:62" ht="69" customHeight="1">
      <c r="C25" s="13"/>
      <c r="E25" s="119"/>
      <c r="H25" s="111"/>
      <c r="I25" s="42"/>
      <c r="N25" s="13"/>
      <c r="O25" s="13"/>
      <c r="P25" s="13"/>
      <c r="T25" s="29"/>
      <c r="Y25" s="5"/>
      <c r="AB25" s="6"/>
      <c r="AC25" s="11"/>
      <c r="AG25" s="109"/>
      <c r="BH25" s="109"/>
    </row>
    <row r="26" spans="1:62" ht="69" customHeight="1">
      <c r="C26" s="13"/>
      <c r="E26" s="119"/>
      <c r="H26" s="111"/>
      <c r="I26" s="42"/>
      <c r="N26" s="13"/>
      <c r="O26" s="13"/>
      <c r="P26" s="13"/>
      <c r="T26" s="29"/>
      <c r="Y26" s="5"/>
      <c r="AB26" s="6"/>
      <c r="AC26" s="11"/>
      <c r="AG26" s="109"/>
      <c r="BH26" s="109"/>
    </row>
    <row r="27" spans="1:62" ht="69" customHeight="1">
      <c r="C27" s="13"/>
      <c r="E27" s="119"/>
      <c r="H27" s="111"/>
      <c r="I27" s="55"/>
      <c r="N27" s="13"/>
      <c r="O27" s="13"/>
      <c r="P27" s="13"/>
      <c r="T27" s="29"/>
      <c r="Y27" s="5"/>
      <c r="AB27" s="6"/>
      <c r="AC27" s="11"/>
      <c r="AG27" s="109"/>
      <c r="BH27" s="109"/>
    </row>
    <row r="28" spans="1:62" ht="69" customHeight="1">
      <c r="C28" s="13"/>
      <c r="E28" s="113"/>
      <c r="H28" s="44"/>
      <c r="I28" s="107"/>
      <c r="J28" s="107"/>
      <c r="K28" s="107"/>
      <c r="L28" s="56"/>
      <c r="N28" s="13"/>
      <c r="O28" s="13"/>
      <c r="P28" s="13"/>
      <c r="S28" s="107"/>
      <c r="T28" s="29"/>
      <c r="V28" s="112"/>
      <c r="W28" s="112"/>
      <c r="X28" s="112"/>
      <c r="Y28" s="5"/>
      <c r="Z28" s="107"/>
      <c r="AB28" s="6"/>
      <c r="AC28" s="11"/>
      <c r="AE28" s="45"/>
      <c r="AG28" s="109"/>
      <c r="BH28" s="109"/>
    </row>
    <row r="29" spans="1:62" ht="69" customHeight="1">
      <c r="C29" s="13"/>
      <c r="E29" s="113"/>
      <c r="H29" s="44"/>
      <c r="I29" s="58"/>
      <c r="J29" s="107"/>
      <c r="K29" s="107"/>
      <c r="L29" s="59"/>
      <c r="N29" s="13"/>
      <c r="O29" s="13"/>
      <c r="P29" s="13"/>
      <c r="S29" s="107"/>
      <c r="T29" s="29"/>
      <c r="V29" s="60"/>
      <c r="W29" s="61"/>
      <c r="X29" s="61"/>
      <c r="Y29" s="5"/>
      <c r="Z29" s="107"/>
      <c r="AB29" s="6"/>
      <c r="AC29" s="11"/>
      <c r="AE29" s="45"/>
      <c r="AG29" s="109"/>
      <c r="BH29" s="109"/>
    </row>
    <row r="30" spans="1:62" ht="69" customHeight="1">
      <c r="C30" s="13"/>
      <c r="E30" s="113"/>
      <c r="H30" s="44"/>
      <c r="I30" s="42"/>
      <c r="J30" s="42"/>
      <c r="K30" s="42"/>
      <c r="L30" s="55"/>
      <c r="N30" s="13"/>
      <c r="O30" s="13"/>
      <c r="P30" s="13"/>
      <c r="S30" s="42"/>
      <c r="T30" s="29"/>
      <c r="V30" s="112"/>
      <c r="W30" s="112"/>
      <c r="X30" s="112"/>
      <c r="Y30" s="5"/>
      <c r="Z30" s="107"/>
      <c r="AB30" s="6"/>
      <c r="AC30" s="11"/>
      <c r="AE30" s="107"/>
      <c r="BH30" s="109"/>
    </row>
    <row r="31" spans="1:62" ht="69" customHeight="1">
      <c r="C31" s="13"/>
      <c r="E31" s="118"/>
      <c r="H31" s="111"/>
      <c r="I31" s="48"/>
      <c r="J31" s="48"/>
      <c r="K31" s="48"/>
      <c r="L31" s="48"/>
      <c r="N31" s="13"/>
      <c r="O31" s="13"/>
      <c r="P31" s="111"/>
      <c r="S31" s="48"/>
      <c r="T31" s="29"/>
      <c r="V31" s="62"/>
      <c r="W31" s="62"/>
      <c r="X31" s="62"/>
      <c r="Y31" s="5"/>
      <c r="Z31" s="63"/>
      <c r="AB31" s="6"/>
      <c r="AC31" s="11"/>
      <c r="AE31" s="64"/>
      <c r="AG31" s="109"/>
      <c r="BH31" s="109"/>
    </row>
    <row r="32" spans="1:62" ht="69" customHeight="1">
      <c r="C32" s="13"/>
      <c r="E32" s="118"/>
      <c r="H32" s="111"/>
      <c r="I32" s="48"/>
      <c r="J32" s="65"/>
      <c r="K32" s="65"/>
      <c r="L32" s="65"/>
      <c r="N32" s="13"/>
      <c r="O32" s="13"/>
      <c r="P32" s="111"/>
      <c r="S32" s="65"/>
      <c r="T32" s="29"/>
      <c r="U32" s="65"/>
      <c r="V32" s="62"/>
      <c r="W32" s="62"/>
      <c r="X32" s="62"/>
      <c r="Y32" s="5"/>
      <c r="Z32" s="107"/>
      <c r="AB32" s="6"/>
      <c r="AC32" s="11"/>
      <c r="AE32" s="48"/>
      <c r="BH32" s="109"/>
    </row>
    <row r="33" spans="3:60" ht="69" customHeight="1">
      <c r="C33" s="13"/>
      <c r="E33" s="118"/>
      <c r="H33" s="111"/>
      <c r="I33" s="48"/>
      <c r="J33" s="65"/>
      <c r="K33" s="65"/>
      <c r="L33" s="65"/>
      <c r="N33" s="13"/>
      <c r="O33" s="13"/>
      <c r="P33" s="111"/>
      <c r="S33" s="65"/>
      <c r="T33" s="29"/>
      <c r="V33" s="62"/>
      <c r="W33" s="62"/>
      <c r="X33" s="62"/>
      <c r="Y33" s="5"/>
      <c r="Z33" s="107"/>
      <c r="AB33" s="6"/>
      <c r="AC33" s="11"/>
      <c r="AE33" s="107"/>
      <c r="AG33" s="109"/>
      <c r="BH33" s="109"/>
    </row>
    <row r="34" spans="3:60" ht="69" customHeight="1">
      <c r="C34" s="13"/>
      <c r="E34" s="118"/>
      <c r="H34" s="111"/>
      <c r="I34" s="48"/>
      <c r="J34" s="66"/>
      <c r="K34" s="48"/>
      <c r="L34" s="65"/>
      <c r="N34" s="13"/>
      <c r="O34" s="13"/>
      <c r="P34" s="65"/>
      <c r="S34" s="48"/>
      <c r="T34" s="29"/>
      <c r="V34" s="67"/>
      <c r="W34" s="67"/>
      <c r="X34" s="67"/>
      <c r="Y34" s="5"/>
      <c r="Z34" s="107"/>
      <c r="AB34" s="6"/>
      <c r="AC34" s="11"/>
      <c r="AE34" s="107"/>
      <c r="AG34" s="109"/>
      <c r="BH34" s="109"/>
    </row>
    <row r="35" spans="3:60" ht="69" customHeight="1">
      <c r="C35" s="13"/>
      <c r="E35" s="118"/>
      <c r="H35" s="111"/>
      <c r="I35" s="48"/>
      <c r="J35" s="65"/>
      <c r="K35" s="65"/>
      <c r="L35" s="65"/>
      <c r="N35" s="13"/>
      <c r="O35" s="13"/>
      <c r="P35" s="111"/>
      <c r="S35" s="65"/>
      <c r="T35" s="29"/>
      <c r="V35" s="62"/>
      <c r="W35" s="62"/>
      <c r="X35" s="62"/>
      <c r="Y35" s="5"/>
      <c r="Z35" s="107"/>
      <c r="AB35" s="6"/>
      <c r="AC35" s="11"/>
      <c r="AE35" s="45"/>
      <c r="AG35" s="109"/>
      <c r="BH35" s="109"/>
    </row>
    <row r="36" spans="3:60" ht="69" customHeight="1">
      <c r="C36" s="13"/>
      <c r="E36" s="120"/>
      <c r="H36" s="111"/>
      <c r="I36" s="42"/>
      <c r="J36" s="30"/>
      <c r="K36" s="30"/>
      <c r="L36" s="30"/>
      <c r="M36" s="31"/>
      <c r="N36" s="13"/>
      <c r="O36" s="13"/>
      <c r="P36" s="13"/>
      <c r="S36" s="30"/>
      <c r="T36" s="29"/>
      <c r="V36" s="17"/>
      <c r="W36" s="17"/>
      <c r="X36" s="17"/>
      <c r="Y36" s="5"/>
      <c r="Z36" s="14"/>
      <c r="AB36" s="6"/>
      <c r="AC36" s="11"/>
      <c r="AE36" s="46"/>
      <c r="AG36" s="109"/>
      <c r="BH36" s="109"/>
    </row>
    <row r="37" spans="3:60" ht="69" customHeight="1">
      <c r="C37" s="13"/>
      <c r="E37" s="120"/>
      <c r="H37" s="111"/>
      <c r="I37" s="42"/>
      <c r="J37" s="68"/>
      <c r="K37" s="30"/>
      <c r="L37" s="30"/>
      <c r="M37" s="33"/>
      <c r="N37" s="13"/>
      <c r="O37" s="13"/>
      <c r="P37" s="13"/>
      <c r="S37" s="30"/>
      <c r="T37" s="29"/>
      <c r="V37" s="34"/>
      <c r="W37" s="34"/>
      <c r="X37" s="34"/>
      <c r="Y37" s="5"/>
      <c r="Z37" s="14"/>
      <c r="AB37" s="6"/>
      <c r="AC37" s="11"/>
      <c r="AE37" s="46"/>
      <c r="AG37" s="109"/>
      <c r="BH37" s="109"/>
    </row>
    <row r="38" spans="3:60" ht="69" customHeight="1">
      <c r="C38" s="13"/>
      <c r="E38" s="120"/>
      <c r="H38" s="111"/>
      <c r="I38" s="55"/>
      <c r="J38" s="55"/>
      <c r="K38" s="14"/>
      <c r="L38" s="30"/>
      <c r="M38" s="31"/>
      <c r="N38" s="13"/>
      <c r="O38" s="13"/>
      <c r="P38" s="13"/>
      <c r="S38" s="14"/>
      <c r="T38" s="29"/>
      <c r="V38" s="17"/>
      <c r="W38" s="17"/>
      <c r="X38" s="17"/>
      <c r="Y38" s="5"/>
      <c r="Z38" s="14"/>
      <c r="AB38" s="6"/>
      <c r="AC38" s="11"/>
      <c r="AE38" s="16"/>
      <c r="AG38" s="109"/>
      <c r="BH38" s="109"/>
    </row>
    <row r="39" spans="3:60" ht="69" customHeight="1">
      <c r="C39" s="13"/>
      <c r="E39" s="120"/>
      <c r="H39" s="111"/>
      <c r="I39" s="69"/>
      <c r="J39" s="14"/>
      <c r="K39" s="14"/>
      <c r="L39" s="16"/>
      <c r="M39" s="36"/>
      <c r="N39" s="13"/>
      <c r="O39" s="13"/>
      <c r="P39" s="13"/>
      <c r="S39" s="14"/>
      <c r="T39" s="29"/>
      <c r="V39" s="17"/>
      <c r="W39" s="17"/>
      <c r="X39" s="17"/>
      <c r="Y39" s="5"/>
      <c r="Z39" s="14"/>
      <c r="AB39" s="6"/>
      <c r="AC39" s="11"/>
      <c r="AE39" s="46"/>
      <c r="AG39" s="109"/>
      <c r="BH39" s="109"/>
    </row>
    <row r="40" spans="3:60" ht="69" customHeight="1">
      <c r="C40" s="13"/>
      <c r="E40" s="120"/>
      <c r="H40" s="111"/>
      <c r="I40" s="42"/>
      <c r="J40" s="14"/>
      <c r="K40" s="14"/>
      <c r="L40" s="70"/>
      <c r="M40" s="37"/>
      <c r="N40" s="13"/>
      <c r="O40" s="13"/>
      <c r="P40" s="13"/>
      <c r="S40" s="14"/>
      <c r="T40" s="29"/>
      <c r="V40" s="17"/>
      <c r="W40" s="32"/>
      <c r="X40" s="32"/>
      <c r="Y40" s="5"/>
      <c r="Z40" s="14"/>
      <c r="AB40" s="6"/>
      <c r="AC40" s="11"/>
      <c r="AE40" s="16"/>
      <c r="AG40" s="109"/>
      <c r="BH40" s="109"/>
    </row>
    <row r="41" spans="3:60" ht="69" customHeight="1">
      <c r="C41" s="13"/>
      <c r="E41" s="120"/>
      <c r="H41" s="111"/>
      <c r="I41" s="55"/>
      <c r="J41" s="14"/>
      <c r="K41" s="22"/>
      <c r="L41" s="22"/>
      <c r="M41" s="31"/>
      <c r="N41" s="13"/>
      <c r="O41" s="13"/>
      <c r="P41" s="13"/>
      <c r="S41" s="22"/>
      <c r="T41" s="29"/>
      <c r="V41" s="17"/>
      <c r="W41" s="17"/>
      <c r="X41" s="17"/>
      <c r="Y41" s="5"/>
      <c r="Z41" s="14"/>
      <c r="AB41" s="6"/>
      <c r="AC41" s="11"/>
      <c r="AE41" s="16"/>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row>
    <row r="42" spans="3:60" ht="69" customHeight="1">
      <c r="C42" s="13"/>
      <c r="E42" s="120"/>
      <c r="H42" s="111"/>
      <c r="I42" s="42"/>
      <c r="J42" s="14"/>
      <c r="K42" s="14"/>
      <c r="L42" s="14"/>
      <c r="M42" s="36"/>
      <c r="N42" s="13"/>
      <c r="O42" s="13"/>
      <c r="P42" s="13"/>
      <c r="S42" s="14"/>
      <c r="T42" s="29"/>
      <c r="V42" s="17"/>
      <c r="W42" s="17"/>
      <c r="X42" s="17"/>
      <c r="Y42" s="5"/>
      <c r="Z42" s="14"/>
      <c r="AB42" s="6"/>
      <c r="AC42" s="11"/>
      <c r="AE42" s="16"/>
      <c r="AG42" s="109"/>
      <c r="BH42" s="109"/>
    </row>
    <row r="43" spans="3:60" ht="69" customHeight="1">
      <c r="C43" s="13"/>
      <c r="E43" s="120"/>
      <c r="H43" s="111"/>
      <c r="I43" s="42"/>
      <c r="J43" s="14"/>
      <c r="K43" s="14"/>
      <c r="L43" s="14"/>
      <c r="M43" s="36"/>
      <c r="N43" s="13"/>
      <c r="O43" s="13"/>
      <c r="P43" s="13"/>
      <c r="S43" s="14"/>
      <c r="T43" s="29"/>
      <c r="V43" s="17"/>
      <c r="W43" s="17"/>
      <c r="X43" s="17"/>
      <c r="Y43" s="5"/>
      <c r="Z43" s="14"/>
      <c r="AB43" s="6"/>
      <c r="AC43" s="11"/>
      <c r="AE43" s="16"/>
      <c r="AG43" s="109"/>
      <c r="BH43" s="109"/>
    </row>
    <row r="44" spans="3:60" ht="69" customHeight="1">
      <c r="C44" s="13"/>
      <c r="E44" s="120"/>
      <c r="H44" s="111"/>
      <c r="I44" s="42"/>
      <c r="J44" s="14"/>
      <c r="K44" s="14"/>
      <c r="L44" s="14"/>
      <c r="M44" s="36"/>
      <c r="N44" s="13"/>
      <c r="O44" s="13"/>
      <c r="P44" s="13"/>
      <c r="S44" s="14"/>
      <c r="T44" s="29"/>
      <c r="V44" s="17"/>
      <c r="W44" s="17"/>
      <c r="X44" s="17"/>
      <c r="Y44" s="5"/>
      <c r="Z44" s="14"/>
      <c r="AB44" s="6"/>
      <c r="AC44" s="11"/>
      <c r="AE44" s="36"/>
      <c r="AG44" s="109"/>
      <c r="BH44" s="109"/>
    </row>
    <row r="45" spans="3:60" ht="69" customHeight="1">
      <c r="C45" s="13"/>
      <c r="E45" s="120"/>
      <c r="H45" s="111"/>
      <c r="I45" s="42"/>
      <c r="J45" s="22"/>
      <c r="K45" s="22"/>
      <c r="L45" s="22"/>
      <c r="M45" s="37"/>
      <c r="N45" s="13"/>
      <c r="O45" s="13"/>
      <c r="P45" s="13"/>
      <c r="S45" s="22"/>
      <c r="T45" s="29"/>
      <c r="V45" s="17"/>
      <c r="W45" s="17"/>
      <c r="X45" s="17"/>
      <c r="Y45" s="5"/>
      <c r="Z45" s="14"/>
      <c r="AB45" s="6"/>
      <c r="AC45" s="11"/>
      <c r="AE45" s="16"/>
      <c r="AG45" s="109"/>
      <c r="BH45" s="109"/>
    </row>
    <row r="46" spans="3:60" ht="69" customHeight="1">
      <c r="C46" s="13"/>
      <c r="E46" s="118"/>
      <c r="H46" s="111"/>
      <c r="I46" s="48"/>
      <c r="J46" s="71"/>
      <c r="N46" s="13"/>
      <c r="O46" s="13"/>
      <c r="P46" s="13"/>
      <c r="T46" s="29"/>
      <c r="Y46" s="5"/>
      <c r="Z46" s="43"/>
      <c r="AB46" s="6"/>
      <c r="AC46" s="11"/>
      <c r="AE46" s="14"/>
      <c r="AG46" s="109"/>
      <c r="BH46" s="109"/>
    </row>
    <row r="47" spans="3:60" ht="69" customHeight="1">
      <c r="C47" s="13"/>
      <c r="E47" s="118"/>
      <c r="H47" s="111"/>
      <c r="I47" s="42"/>
      <c r="J47" s="71"/>
      <c r="N47" s="13"/>
      <c r="O47" s="13"/>
      <c r="P47" s="13"/>
      <c r="T47" s="29"/>
      <c r="Y47" s="5"/>
      <c r="Z47" s="43"/>
      <c r="AB47" s="6"/>
      <c r="AC47" s="11"/>
      <c r="AE47" s="14"/>
      <c r="AG47" s="109"/>
      <c r="BH47" s="109"/>
    </row>
    <row r="48" spans="3:60" ht="69" customHeight="1">
      <c r="C48" s="13"/>
      <c r="E48" s="118"/>
      <c r="H48" s="111"/>
      <c r="I48" s="42"/>
      <c r="J48" s="71"/>
      <c r="N48" s="13"/>
      <c r="O48" s="13"/>
      <c r="P48" s="13"/>
      <c r="T48" s="29"/>
      <c r="Y48" s="5"/>
      <c r="Z48" s="43"/>
      <c r="AB48" s="6"/>
      <c r="AC48" s="11"/>
      <c r="AE48" s="14"/>
      <c r="AG48" s="109"/>
      <c r="BH48" s="109"/>
    </row>
    <row r="49" spans="3:60" ht="69" customHeight="1">
      <c r="C49" s="13"/>
      <c r="E49" s="118"/>
      <c r="H49" s="111"/>
      <c r="I49" s="42"/>
      <c r="J49" s="71"/>
      <c r="N49" s="13"/>
      <c r="O49" s="13"/>
      <c r="P49" s="13"/>
      <c r="T49" s="29"/>
      <c r="Y49" s="5"/>
      <c r="Z49" s="43"/>
      <c r="AB49" s="6"/>
      <c r="AC49" s="11"/>
      <c r="AE49" s="14"/>
      <c r="AG49" s="109"/>
      <c r="BH49" s="109"/>
    </row>
    <row r="50" spans="3:60" ht="69" customHeight="1">
      <c r="C50" s="13"/>
      <c r="E50" s="113"/>
      <c r="H50" s="111"/>
      <c r="I50" s="51"/>
      <c r="N50" s="13"/>
      <c r="O50" s="13"/>
      <c r="P50" s="13"/>
      <c r="T50" s="29"/>
      <c r="Y50" s="5"/>
      <c r="Z50" s="52"/>
      <c r="AB50" s="6"/>
      <c r="AC50" s="11"/>
      <c r="AG50" s="109"/>
      <c r="BH50" s="109"/>
    </row>
    <row r="51" spans="3:60" ht="69" customHeight="1">
      <c r="C51" s="13"/>
      <c r="E51" s="113"/>
      <c r="H51" s="111"/>
      <c r="I51" s="42"/>
      <c r="J51" s="43"/>
      <c r="K51" s="22"/>
      <c r="L51" s="18"/>
      <c r="M51" s="37"/>
      <c r="N51" s="13"/>
      <c r="O51" s="13"/>
      <c r="P51" s="13"/>
      <c r="T51" s="29"/>
      <c r="U51" s="22"/>
      <c r="V51" s="72"/>
      <c r="W51" s="72"/>
      <c r="X51" s="72"/>
      <c r="Y51" s="5"/>
      <c r="Z51" s="22"/>
      <c r="AB51" s="6"/>
      <c r="AC51" s="11"/>
      <c r="AG51" s="109"/>
      <c r="BH51" s="109"/>
    </row>
    <row r="52" spans="3:60" ht="69" customHeight="1">
      <c r="C52" s="13"/>
      <c r="E52" s="113"/>
      <c r="H52" s="111"/>
      <c r="I52" s="42"/>
      <c r="J52" s="43"/>
      <c r="K52" s="16"/>
      <c r="L52" s="39"/>
      <c r="M52" s="37"/>
      <c r="N52" s="13"/>
      <c r="O52" s="13"/>
      <c r="P52" s="13"/>
      <c r="T52" s="29"/>
      <c r="U52" s="16"/>
      <c r="V52" s="72"/>
      <c r="W52" s="72"/>
      <c r="X52" s="72"/>
      <c r="Y52" s="5"/>
      <c r="Z52" s="22"/>
      <c r="AB52" s="6"/>
      <c r="AC52" s="11"/>
      <c r="AG52" s="109"/>
      <c r="BH52" s="109"/>
    </row>
    <row r="53" spans="3:60" ht="69" customHeight="1">
      <c r="C53" s="13"/>
      <c r="E53" s="113"/>
      <c r="H53" s="111"/>
      <c r="I53" s="107"/>
      <c r="J53" s="43"/>
      <c r="K53" s="107"/>
      <c r="L53" s="40"/>
      <c r="M53" s="107"/>
      <c r="N53" s="13"/>
      <c r="O53" s="13"/>
      <c r="P53" s="74"/>
      <c r="T53" s="29"/>
      <c r="U53" s="107"/>
      <c r="V53" s="57"/>
      <c r="W53" s="41"/>
      <c r="X53" s="41"/>
      <c r="Y53" s="5"/>
      <c r="Z53" s="82"/>
      <c r="AB53" s="6"/>
      <c r="AC53" s="11"/>
      <c r="AG53" s="109"/>
      <c r="BH53" s="109"/>
    </row>
    <row r="54" spans="3:60" ht="69" customHeight="1">
      <c r="C54" s="13"/>
      <c r="E54" s="113"/>
      <c r="H54" s="111"/>
      <c r="I54" s="42"/>
      <c r="J54" s="39"/>
      <c r="K54" s="15"/>
      <c r="L54" s="39"/>
      <c r="M54" s="37"/>
      <c r="N54" s="13"/>
      <c r="O54" s="13"/>
      <c r="P54" s="13"/>
      <c r="T54" s="29"/>
      <c r="U54" s="15"/>
      <c r="V54" s="72"/>
      <c r="W54" s="72"/>
      <c r="X54" s="72"/>
      <c r="Y54" s="5"/>
      <c r="Z54" s="82"/>
      <c r="AB54" s="6"/>
      <c r="AC54" s="11"/>
      <c r="AG54" s="109"/>
      <c r="BH54" s="109"/>
    </row>
    <row r="55" spans="3:60" ht="69" customHeight="1">
      <c r="C55" s="13"/>
      <c r="E55" s="113"/>
      <c r="H55" s="111"/>
      <c r="I55" s="51"/>
      <c r="N55" s="13"/>
      <c r="O55" s="13"/>
      <c r="T55" s="29"/>
      <c r="Y55" s="5"/>
      <c r="Z55" s="52"/>
      <c r="AB55" s="6"/>
      <c r="AC55" s="11"/>
      <c r="AG55" s="109"/>
      <c r="BH55" s="109"/>
    </row>
    <row r="56" spans="3:60" ht="69" customHeight="1">
      <c r="C56" s="13"/>
      <c r="E56" s="113"/>
      <c r="H56" s="111"/>
      <c r="I56" s="51"/>
      <c r="N56" s="13"/>
      <c r="O56" s="13"/>
      <c r="T56" s="29"/>
      <c r="Y56" s="5"/>
      <c r="Z56" s="52"/>
      <c r="AB56" s="6"/>
      <c r="AC56" s="11"/>
      <c r="AG56" s="109"/>
      <c r="BH56" s="109"/>
    </row>
    <row r="57" spans="3:60" ht="69" customHeight="1">
      <c r="C57" s="13"/>
      <c r="E57" s="113"/>
      <c r="H57" s="111"/>
      <c r="I57" s="42"/>
      <c r="N57" s="13"/>
      <c r="O57" s="13"/>
      <c r="P57" s="74"/>
      <c r="T57" s="29"/>
      <c r="Y57" s="5"/>
      <c r="Z57" s="47"/>
      <c r="AB57" s="6"/>
      <c r="AC57" s="11"/>
      <c r="AG57" s="109"/>
      <c r="BH57" s="109"/>
    </row>
    <row r="58" spans="3:60" ht="69" customHeight="1">
      <c r="C58" s="13"/>
      <c r="E58" s="113"/>
      <c r="H58" s="44"/>
      <c r="I58" s="65"/>
      <c r="J58" s="39"/>
      <c r="K58" s="16"/>
      <c r="L58" s="16"/>
      <c r="N58" s="13"/>
      <c r="O58" s="13"/>
      <c r="P58" s="13"/>
      <c r="T58" s="29"/>
      <c r="U58" s="16"/>
      <c r="V58" s="72"/>
      <c r="W58" s="72"/>
      <c r="X58" s="72"/>
      <c r="Y58" s="5"/>
      <c r="Z58" s="47"/>
      <c r="AB58" s="6"/>
      <c r="AC58" s="11"/>
      <c r="AG58" s="109"/>
      <c r="BH58" s="109"/>
    </row>
    <row r="59" spans="3:60" ht="69" customHeight="1">
      <c r="C59" s="13"/>
      <c r="E59" s="113"/>
      <c r="H59" s="44"/>
      <c r="I59" s="51"/>
      <c r="J59" s="75"/>
      <c r="N59" s="13"/>
      <c r="O59" s="13"/>
      <c r="P59" s="13"/>
      <c r="T59" s="29"/>
      <c r="Y59" s="5"/>
      <c r="AB59" s="6"/>
      <c r="AC59" s="11"/>
      <c r="AG59" s="109"/>
      <c r="BH59" s="109"/>
    </row>
    <row r="60" spans="3:60" ht="69" customHeight="1">
      <c r="C60" s="13"/>
      <c r="E60" s="113"/>
      <c r="H60" s="44"/>
      <c r="I60" s="76"/>
      <c r="J60" s="39"/>
      <c r="K60" s="16"/>
      <c r="L60" s="16"/>
      <c r="N60" s="13"/>
      <c r="O60" s="13"/>
      <c r="P60" s="13"/>
      <c r="T60" s="29"/>
      <c r="U60" s="16"/>
      <c r="V60" s="72"/>
      <c r="W60" s="72"/>
      <c r="X60" s="72"/>
      <c r="Y60" s="5"/>
      <c r="Z60" s="45"/>
      <c r="AB60" s="6"/>
      <c r="AC60" s="11"/>
      <c r="AG60" s="109"/>
      <c r="BH60" s="109"/>
    </row>
    <row r="61" spans="3:60" ht="69" customHeight="1">
      <c r="C61" s="13"/>
      <c r="E61" s="113"/>
      <c r="H61" s="44"/>
      <c r="I61" s="65"/>
      <c r="J61" s="77"/>
      <c r="K61" s="77"/>
      <c r="N61" s="13"/>
      <c r="O61" s="13"/>
      <c r="P61" s="13"/>
      <c r="T61" s="29"/>
      <c r="Y61" s="5"/>
      <c r="AB61" s="6"/>
      <c r="AC61" s="11"/>
      <c r="AG61" s="109"/>
      <c r="BH61" s="109"/>
    </row>
    <row r="62" spans="3:60" ht="69" customHeight="1">
      <c r="C62" s="13"/>
      <c r="E62" s="120"/>
      <c r="H62" s="44"/>
      <c r="I62" s="78"/>
      <c r="K62" s="113"/>
      <c r="M62" s="79"/>
      <c r="N62" s="13"/>
      <c r="O62" s="13"/>
      <c r="P62" s="13"/>
      <c r="T62" s="29"/>
      <c r="V62" s="61"/>
      <c r="W62" s="61"/>
      <c r="X62" s="61"/>
      <c r="Y62" s="5"/>
      <c r="Z62" s="38"/>
      <c r="AB62" s="6"/>
      <c r="AC62" s="11"/>
      <c r="AG62" s="109"/>
      <c r="BH62" s="109"/>
    </row>
    <row r="63" spans="3:60" ht="69" customHeight="1">
      <c r="C63" s="13"/>
      <c r="E63" s="120"/>
      <c r="H63" s="44"/>
      <c r="I63" s="80"/>
      <c r="K63" s="113"/>
      <c r="M63" s="79"/>
      <c r="N63" s="13"/>
      <c r="O63" s="13"/>
      <c r="P63" s="13"/>
      <c r="T63" s="29"/>
      <c r="V63" s="61"/>
      <c r="W63" s="61"/>
      <c r="X63" s="61"/>
      <c r="Y63" s="5"/>
      <c r="Z63" s="38"/>
      <c r="AB63" s="6"/>
      <c r="AC63" s="11"/>
      <c r="AG63" s="109"/>
      <c r="BH63" s="109"/>
    </row>
    <row r="64" spans="3:60" ht="69" customHeight="1">
      <c r="C64" s="13"/>
      <c r="E64" s="120"/>
      <c r="H64" s="44"/>
      <c r="I64" s="80"/>
      <c r="K64" s="59"/>
      <c r="M64" s="79"/>
      <c r="N64" s="13"/>
      <c r="O64" s="13"/>
      <c r="P64" s="74"/>
      <c r="T64" s="29"/>
      <c r="V64" s="61"/>
      <c r="W64" s="61"/>
      <c r="X64" s="61"/>
      <c r="Y64" s="5"/>
      <c r="Z64" s="38"/>
      <c r="AB64" s="6"/>
      <c r="AC64" s="11"/>
      <c r="AG64" s="109"/>
      <c r="BH64" s="109"/>
    </row>
    <row r="65" spans="3:60" ht="69" customHeight="1">
      <c r="C65" s="13"/>
      <c r="E65" s="120"/>
      <c r="H65" s="44"/>
      <c r="I65" s="81"/>
      <c r="M65" s="79"/>
      <c r="N65" s="13"/>
      <c r="O65" s="13"/>
      <c r="P65" s="13"/>
      <c r="T65" s="29"/>
      <c r="V65" s="61"/>
      <c r="W65" s="61"/>
      <c r="X65" s="61"/>
      <c r="Y65" s="5"/>
      <c r="Z65" s="52"/>
      <c r="AB65" s="6"/>
      <c r="AC65" s="11"/>
      <c r="AG65" s="109"/>
      <c r="BH65" s="109"/>
    </row>
    <row r="66" spans="3:60" ht="69" customHeight="1">
      <c r="C66" s="13"/>
      <c r="E66" s="120"/>
      <c r="H66" s="44"/>
      <c r="I66" s="81"/>
      <c r="M66" s="79"/>
      <c r="N66" s="13"/>
      <c r="O66" s="13"/>
      <c r="P66" s="13"/>
      <c r="T66" s="29"/>
      <c r="V66" s="61"/>
      <c r="W66" s="61"/>
      <c r="X66" s="61"/>
      <c r="Y66" s="5"/>
      <c r="Z66" s="52"/>
      <c r="AB66" s="6"/>
      <c r="AC66" s="11"/>
      <c r="AG66" s="109"/>
      <c r="BH66" s="109"/>
    </row>
    <row r="67" spans="3:60" ht="69" customHeight="1">
      <c r="C67" s="13"/>
      <c r="E67" s="120"/>
      <c r="H67" s="44"/>
      <c r="I67" s="80"/>
      <c r="M67" s="79"/>
      <c r="N67" s="13"/>
      <c r="O67" s="13"/>
      <c r="P67" s="73"/>
      <c r="T67" s="29"/>
      <c r="V67" s="61"/>
      <c r="W67" s="61"/>
      <c r="X67" s="61"/>
      <c r="Y67" s="5"/>
      <c r="Z67" s="38"/>
      <c r="AB67" s="6"/>
      <c r="AC67" s="11"/>
      <c r="AG67" s="109"/>
      <c r="BH67" s="109"/>
    </row>
    <row r="68" spans="3:60" ht="69" customHeight="1">
      <c r="C68" s="13"/>
      <c r="E68" s="120"/>
      <c r="H68" s="44"/>
      <c r="I68" s="80"/>
      <c r="M68" s="79"/>
      <c r="N68" s="13"/>
      <c r="O68" s="13"/>
      <c r="P68" s="73"/>
      <c r="T68" s="29"/>
      <c r="V68" s="61"/>
      <c r="W68" s="61"/>
      <c r="X68" s="61"/>
      <c r="Y68" s="5"/>
      <c r="Z68" s="38"/>
      <c r="AB68" s="6"/>
      <c r="AC68" s="11"/>
      <c r="AG68" s="109"/>
      <c r="BH68" s="109"/>
    </row>
    <row r="69" spans="3:60" ht="69" customHeight="1">
      <c r="C69" s="13"/>
      <c r="E69" s="120"/>
      <c r="H69" s="44"/>
      <c r="I69" s="80"/>
      <c r="J69" s="39"/>
      <c r="K69" s="13"/>
      <c r="L69" s="59"/>
      <c r="M69" s="79"/>
      <c r="N69" s="13"/>
      <c r="O69" s="13"/>
      <c r="P69" s="44"/>
      <c r="S69" s="13"/>
      <c r="T69" s="29"/>
      <c r="V69" s="72"/>
      <c r="W69" s="72"/>
      <c r="X69" s="72"/>
      <c r="Y69" s="5"/>
      <c r="Z69" s="38"/>
      <c r="AB69" s="6"/>
      <c r="AC69" s="11"/>
      <c r="AG69" s="109"/>
      <c r="BH69" s="109"/>
    </row>
    <row r="70" spans="3:60" ht="69" customHeight="1">
      <c r="C70" s="13"/>
      <c r="E70" s="120"/>
      <c r="H70" s="44"/>
      <c r="I70" s="82"/>
      <c r="J70" s="74"/>
      <c r="K70" s="74"/>
      <c r="L70" s="74"/>
      <c r="M70" s="44"/>
      <c r="N70" s="13"/>
      <c r="O70" s="13"/>
      <c r="P70" s="13"/>
      <c r="T70" s="29"/>
      <c r="V70" s="72"/>
      <c r="W70" s="72"/>
      <c r="X70" s="72"/>
      <c r="Y70" s="5"/>
      <c r="Z70" s="52"/>
      <c r="AB70" s="6"/>
      <c r="AC70" s="11"/>
      <c r="AG70" s="109"/>
      <c r="BH70" s="109"/>
    </row>
    <row r="71" spans="3:60" ht="69" customHeight="1">
      <c r="C71" s="13"/>
      <c r="E71" s="120"/>
      <c r="H71" s="44"/>
      <c r="I71" s="55"/>
      <c r="J71" s="39"/>
      <c r="K71" s="44"/>
      <c r="L71" s="44"/>
      <c r="M71" s="44"/>
      <c r="N71" s="13"/>
      <c r="O71" s="13"/>
      <c r="P71" s="44"/>
      <c r="S71" s="44"/>
      <c r="T71" s="29"/>
      <c r="V71" s="72"/>
      <c r="W71" s="72"/>
      <c r="X71" s="72"/>
      <c r="Y71" s="5"/>
      <c r="Z71" s="38"/>
      <c r="AB71" s="6"/>
      <c r="AC71" s="11"/>
      <c r="AG71" s="109"/>
      <c r="BH71" s="109"/>
    </row>
    <row r="72" spans="3:60" ht="69" customHeight="1">
      <c r="C72" s="13"/>
      <c r="E72" s="120"/>
      <c r="H72" s="44"/>
      <c r="I72" s="55"/>
      <c r="J72" s="39"/>
      <c r="K72" s="44"/>
      <c r="L72" s="44"/>
      <c r="M72" s="44"/>
      <c r="N72" s="13"/>
      <c r="O72" s="13"/>
      <c r="P72" s="44"/>
      <c r="S72" s="44"/>
      <c r="T72" s="29"/>
      <c r="V72" s="72"/>
      <c r="W72" s="72"/>
      <c r="X72" s="72"/>
      <c r="Y72" s="5"/>
      <c r="Z72" s="44"/>
      <c r="AB72" s="6"/>
      <c r="AC72" s="11"/>
      <c r="AG72" s="109"/>
      <c r="BH72" s="109"/>
    </row>
    <row r="73" spans="3:60" ht="69" customHeight="1">
      <c r="C73" s="13"/>
      <c r="E73" s="120"/>
      <c r="H73" s="44"/>
      <c r="I73" s="55"/>
      <c r="J73" s="39"/>
      <c r="K73" s="44"/>
      <c r="L73" s="44"/>
      <c r="M73" s="44"/>
      <c r="N73" s="13"/>
      <c r="O73" s="13"/>
      <c r="P73" s="44"/>
      <c r="S73" s="44"/>
      <c r="T73" s="29"/>
      <c r="V73" s="72"/>
      <c r="W73" s="72"/>
      <c r="X73" s="72"/>
      <c r="Y73" s="5"/>
      <c r="Z73" s="22"/>
      <c r="AB73" s="6"/>
      <c r="AC73" s="11"/>
      <c r="AG73" s="109"/>
      <c r="BH73" s="109"/>
    </row>
    <row r="74" spans="3:60" ht="69" customHeight="1">
      <c r="C74" s="13"/>
      <c r="E74" s="120"/>
      <c r="H74" s="44"/>
      <c r="I74" s="55"/>
      <c r="J74" s="39"/>
      <c r="K74" s="44"/>
      <c r="L74" s="44"/>
      <c r="M74" s="44"/>
      <c r="N74" s="13"/>
      <c r="O74" s="13"/>
      <c r="P74" s="44"/>
      <c r="S74" s="44"/>
      <c r="T74" s="29"/>
      <c r="V74" s="72"/>
      <c r="W74" s="72"/>
      <c r="X74" s="72"/>
      <c r="Y74" s="5"/>
      <c r="Z74" s="22"/>
      <c r="AB74" s="6"/>
      <c r="AC74" s="11"/>
      <c r="AG74" s="109"/>
      <c r="BH74" s="109"/>
    </row>
    <row r="75" spans="3:60" ht="69" customHeight="1">
      <c r="C75" s="13"/>
      <c r="E75" s="120"/>
      <c r="H75" s="44"/>
      <c r="I75" s="55"/>
      <c r="J75" s="39"/>
      <c r="K75" s="44"/>
      <c r="L75" s="44"/>
      <c r="M75" s="44"/>
      <c r="N75" s="13"/>
      <c r="O75" s="13"/>
      <c r="P75" s="44"/>
      <c r="S75" s="44"/>
      <c r="T75" s="29"/>
      <c r="V75" s="72"/>
      <c r="W75" s="72"/>
      <c r="X75" s="72"/>
      <c r="Y75" s="5"/>
      <c r="Z75" s="22"/>
      <c r="AB75" s="6"/>
      <c r="AC75" s="11"/>
      <c r="AG75" s="109"/>
      <c r="BH75" s="109"/>
    </row>
    <row r="76" spans="3:60" ht="69" customHeight="1">
      <c r="C76" s="13"/>
      <c r="E76" s="120"/>
      <c r="H76" s="44"/>
      <c r="I76" s="55"/>
      <c r="J76" s="39"/>
      <c r="K76" s="44"/>
      <c r="L76" s="44"/>
      <c r="M76" s="44"/>
      <c r="N76" s="13"/>
      <c r="O76" s="13"/>
      <c r="P76" s="44"/>
      <c r="S76" s="44"/>
      <c r="T76" s="29"/>
      <c r="V76" s="72"/>
      <c r="W76" s="72"/>
      <c r="X76" s="72"/>
      <c r="Y76" s="5"/>
      <c r="Z76" s="44"/>
      <c r="AB76" s="6"/>
      <c r="AC76" s="11"/>
      <c r="AG76" s="109"/>
      <c r="BH76" s="109"/>
    </row>
    <row r="77" spans="3:60" ht="69" customHeight="1">
      <c r="C77" s="13"/>
      <c r="E77" s="113"/>
      <c r="H77" s="111"/>
      <c r="I77" s="67"/>
      <c r="J77" s="39"/>
      <c r="N77" s="13"/>
      <c r="O77" s="13"/>
      <c r="P77" s="13"/>
      <c r="T77" s="29"/>
      <c r="Y77" s="5"/>
      <c r="Z77" s="44"/>
      <c r="AB77" s="6"/>
      <c r="AC77" s="11"/>
      <c r="AG77" s="109"/>
      <c r="BH77" s="109"/>
    </row>
    <row r="78" spans="3:60" ht="69" customHeight="1">
      <c r="C78" s="13"/>
      <c r="E78" s="113"/>
      <c r="H78" s="111"/>
      <c r="I78" s="114"/>
      <c r="N78" s="13"/>
      <c r="O78" s="13"/>
      <c r="P78" s="13"/>
      <c r="T78" s="29"/>
      <c r="Y78" s="5"/>
      <c r="AB78" s="6"/>
      <c r="AC78" s="11"/>
      <c r="AG78" s="109"/>
      <c r="BH78" s="109"/>
    </row>
    <row r="79" spans="3:60" ht="69" customHeight="1">
      <c r="C79" s="13"/>
      <c r="E79" s="113"/>
      <c r="H79" s="111"/>
      <c r="I79" s="67"/>
      <c r="J79" s="39"/>
      <c r="K79" s="44"/>
      <c r="L79" s="44"/>
      <c r="M79" s="44"/>
      <c r="N79" s="13"/>
      <c r="O79" s="13"/>
      <c r="P79" s="44"/>
      <c r="S79" s="44"/>
      <c r="T79" s="29"/>
      <c r="V79" s="72"/>
      <c r="W79" s="72"/>
      <c r="X79" s="72"/>
      <c r="Y79" s="5"/>
      <c r="Z79" s="44"/>
      <c r="AB79" s="6"/>
      <c r="AC79" s="11"/>
      <c r="AG79" s="109"/>
      <c r="BH79" s="109"/>
    </row>
    <row r="80" spans="3:60" ht="69" customHeight="1">
      <c r="C80" s="13"/>
      <c r="E80" s="113"/>
      <c r="H80" s="111"/>
      <c r="I80" s="67"/>
      <c r="J80" s="39"/>
      <c r="K80" s="44"/>
      <c r="L80" s="44"/>
      <c r="M80" s="88"/>
      <c r="N80" s="13"/>
      <c r="O80" s="13"/>
      <c r="P80" s="44"/>
      <c r="S80" s="44"/>
      <c r="T80" s="29"/>
      <c r="V80" s="72"/>
      <c r="W80" s="72"/>
      <c r="X80" s="72"/>
      <c r="Y80" s="5"/>
      <c r="Z80" s="44"/>
      <c r="AB80" s="6"/>
      <c r="AC80" s="11"/>
      <c r="AG80" s="109"/>
      <c r="BH80" s="109"/>
    </row>
    <row r="81" spans="3:60" ht="69" customHeight="1">
      <c r="C81" s="13"/>
      <c r="E81" s="113"/>
      <c r="H81" s="111"/>
      <c r="I81" s="67"/>
      <c r="J81" s="39"/>
      <c r="K81" s="44"/>
      <c r="L81" s="44"/>
      <c r="M81" s="88"/>
      <c r="N81" s="13"/>
      <c r="O81" s="13"/>
      <c r="P81" s="44"/>
      <c r="S81" s="44"/>
      <c r="T81" s="29"/>
      <c r="V81" s="72"/>
      <c r="W81" s="72"/>
      <c r="X81" s="72"/>
      <c r="Y81" s="5"/>
      <c r="Z81" s="44"/>
      <c r="AB81" s="6"/>
      <c r="AC81" s="11"/>
      <c r="AG81" s="109"/>
      <c r="BH81" s="109"/>
    </row>
    <row r="82" spans="3:60" ht="69" customHeight="1">
      <c r="C82" s="13"/>
      <c r="E82" s="113"/>
      <c r="H82" s="44"/>
      <c r="I82" s="47"/>
      <c r="J82" s="39"/>
      <c r="K82" s="44"/>
      <c r="L82" s="44"/>
      <c r="M82" s="88"/>
      <c r="N82" s="13"/>
      <c r="O82" s="13"/>
      <c r="P82" s="13"/>
      <c r="S82" s="44"/>
      <c r="T82" s="29"/>
      <c r="V82" s="72"/>
      <c r="W82" s="72"/>
      <c r="X82" s="72"/>
      <c r="Y82" s="5"/>
      <c r="Z82" s="44"/>
      <c r="AB82" s="6"/>
      <c r="AC82" s="11"/>
      <c r="AG82" s="109"/>
      <c r="BH82" s="109"/>
    </row>
    <row r="83" spans="3:60" ht="69" customHeight="1">
      <c r="C83" s="13"/>
      <c r="E83" s="113"/>
      <c r="H83" s="44"/>
      <c r="I83" s="47"/>
      <c r="J83" s="39"/>
      <c r="K83" s="44"/>
      <c r="L83" s="44"/>
      <c r="M83" s="88"/>
      <c r="N83" s="13"/>
      <c r="O83" s="13"/>
      <c r="P83" s="13"/>
      <c r="S83" s="44"/>
      <c r="T83" s="29"/>
      <c r="V83" s="72"/>
      <c r="W83" s="72"/>
      <c r="X83" s="72"/>
      <c r="Y83" s="5"/>
      <c r="Z83" s="44"/>
      <c r="AB83" s="6"/>
      <c r="AC83" s="11"/>
      <c r="AG83" s="109"/>
      <c r="BH83" s="109"/>
    </row>
    <row r="84" spans="3:60" ht="69" customHeight="1">
      <c r="C84" s="13"/>
      <c r="E84" s="113"/>
      <c r="H84" s="44"/>
      <c r="I84" s="46"/>
      <c r="J84" s="39"/>
      <c r="K84" s="44"/>
      <c r="L84" s="13"/>
      <c r="M84" s="88"/>
      <c r="N84" s="13"/>
      <c r="O84" s="13"/>
      <c r="P84" s="13"/>
      <c r="S84" s="44"/>
      <c r="T84" s="29"/>
      <c r="U84" s="44"/>
      <c r="V84" s="72"/>
      <c r="W84" s="72"/>
      <c r="X84" s="72"/>
      <c r="Y84" s="5"/>
      <c r="Z84" s="44"/>
      <c r="AB84" s="6"/>
      <c r="AC84" s="11"/>
      <c r="AG84" s="109"/>
      <c r="BH84" s="109"/>
    </row>
    <row r="85" spans="3:60" ht="69" customHeight="1">
      <c r="C85" s="13"/>
      <c r="E85" s="113"/>
      <c r="H85" s="44"/>
      <c r="I85" s="46"/>
      <c r="J85" s="39"/>
      <c r="K85" s="44"/>
      <c r="L85" s="13"/>
      <c r="M85" s="88"/>
      <c r="N85" s="13"/>
      <c r="O85" s="13"/>
      <c r="P85" s="13"/>
      <c r="S85" s="44"/>
      <c r="T85" s="29"/>
      <c r="U85" s="44"/>
      <c r="V85" s="72"/>
      <c r="W85" s="72"/>
      <c r="X85" s="72"/>
      <c r="Y85" s="5"/>
      <c r="Z85" s="44"/>
      <c r="AB85" s="6"/>
      <c r="AC85" s="11"/>
      <c r="AG85" s="109"/>
      <c r="BH85" s="109"/>
    </row>
    <row r="86" spans="3:60" ht="69" customHeight="1">
      <c r="C86" s="13"/>
      <c r="E86" s="113"/>
      <c r="H86" s="44"/>
      <c r="I86" s="46"/>
      <c r="J86" s="39"/>
      <c r="K86" s="44"/>
      <c r="L86" s="13"/>
      <c r="M86" s="88"/>
      <c r="N86" s="13"/>
      <c r="O86" s="13"/>
      <c r="P86" s="13"/>
      <c r="S86" s="44"/>
      <c r="T86" s="29"/>
      <c r="U86" s="44"/>
      <c r="V86" s="72"/>
      <c r="W86" s="72"/>
      <c r="X86" s="72"/>
      <c r="Y86" s="5"/>
      <c r="Z86" s="44"/>
      <c r="AB86" s="6"/>
      <c r="AC86" s="11"/>
      <c r="AG86" s="109"/>
      <c r="BH86" s="109"/>
    </row>
    <row r="87" spans="3:60" ht="69" customHeight="1">
      <c r="C87" s="13"/>
      <c r="E87" s="113"/>
      <c r="H87" s="44"/>
      <c r="I87" s="46"/>
      <c r="J87" s="39"/>
      <c r="K87" s="44"/>
      <c r="L87" s="13"/>
      <c r="M87" s="88"/>
      <c r="N87" s="13"/>
      <c r="O87" s="13"/>
      <c r="P87" s="13"/>
      <c r="S87" s="44"/>
      <c r="T87" s="29"/>
      <c r="U87" s="44"/>
      <c r="V87" s="72"/>
      <c r="W87" s="72"/>
      <c r="X87" s="72"/>
      <c r="Y87" s="5"/>
      <c r="Z87" s="44"/>
      <c r="AB87" s="6"/>
      <c r="AC87" s="11"/>
      <c r="AG87" s="109"/>
      <c r="BH87" s="109"/>
    </row>
    <row r="88" spans="3:60" ht="69" customHeight="1">
      <c r="C88" s="13"/>
      <c r="E88" s="113"/>
      <c r="H88" s="44"/>
      <c r="I88" s="46"/>
      <c r="J88" s="39"/>
      <c r="K88" s="39"/>
      <c r="L88" s="44"/>
      <c r="M88" s="115"/>
      <c r="N88" s="13"/>
      <c r="O88" s="13"/>
      <c r="P88" s="13"/>
      <c r="S88" s="39"/>
      <c r="T88" s="29"/>
      <c r="V88" s="72"/>
      <c r="W88" s="72"/>
      <c r="X88" s="72"/>
      <c r="Y88" s="5"/>
      <c r="Z88" s="44"/>
      <c r="AA88" s="11"/>
      <c r="AB88" s="6"/>
      <c r="AC88" s="11"/>
      <c r="AG88" s="109"/>
      <c r="BH88" s="109"/>
    </row>
    <row r="89" spans="3:60" ht="69" customHeight="1">
      <c r="C89" s="13"/>
      <c r="E89" s="113"/>
      <c r="H89" s="44"/>
      <c r="I89" s="46"/>
      <c r="J89" s="39"/>
      <c r="K89" s="39"/>
      <c r="L89" s="39"/>
      <c r="M89" s="88"/>
      <c r="N89" s="13"/>
      <c r="O89" s="13"/>
      <c r="P89" s="13"/>
      <c r="S89" s="39"/>
      <c r="T89" s="29"/>
      <c r="V89" s="72"/>
      <c r="W89" s="72"/>
      <c r="X89" s="72"/>
      <c r="Y89" s="5"/>
      <c r="Z89" s="44"/>
      <c r="AB89" s="6"/>
      <c r="AC89" s="11"/>
      <c r="AG89" s="109"/>
      <c r="BH89" s="109"/>
    </row>
    <row r="90" spans="3:60" ht="69" customHeight="1">
      <c r="C90" s="13"/>
      <c r="E90" s="119"/>
      <c r="H90" s="111"/>
      <c r="I90" s="42"/>
      <c r="N90" s="13"/>
      <c r="O90" s="13"/>
      <c r="P90" s="13"/>
      <c r="T90" s="29"/>
      <c r="Y90" s="5"/>
      <c r="AB90" s="6"/>
      <c r="AC90" s="11"/>
      <c r="AG90" s="109"/>
      <c r="BH90" s="109"/>
    </row>
    <row r="91" spans="3:60" ht="69" customHeight="1">
      <c r="C91" s="13"/>
      <c r="E91" s="119"/>
      <c r="H91" s="111"/>
      <c r="I91" s="42"/>
      <c r="N91" s="13"/>
      <c r="O91" s="13"/>
      <c r="P91" s="13"/>
      <c r="T91" s="29"/>
      <c r="Y91" s="5"/>
      <c r="AB91" s="6"/>
      <c r="AC91" s="11"/>
      <c r="AG91" s="109"/>
      <c r="BH91" s="109"/>
    </row>
    <row r="92" spans="3:60" ht="69" customHeight="1">
      <c r="C92" s="13"/>
      <c r="E92" s="119"/>
      <c r="H92" s="111"/>
      <c r="I92" s="42"/>
      <c r="N92" s="13"/>
      <c r="O92" s="13"/>
      <c r="P92" s="13"/>
      <c r="T92" s="29"/>
      <c r="Y92" s="5"/>
      <c r="AB92" s="6"/>
      <c r="AC92" s="11"/>
      <c r="AG92" s="109"/>
      <c r="BH92" s="109"/>
    </row>
    <row r="93" spans="3:60" ht="69" customHeight="1">
      <c r="C93" s="13"/>
      <c r="E93" s="119"/>
      <c r="H93" s="111"/>
      <c r="I93" s="42"/>
      <c r="N93" s="13"/>
      <c r="O93" s="13"/>
      <c r="P93" s="13"/>
      <c r="T93" s="29"/>
      <c r="Y93" s="5"/>
      <c r="AB93" s="6"/>
      <c r="AC93" s="11"/>
      <c r="AG93" s="109"/>
      <c r="BH93" s="109"/>
    </row>
    <row r="94" spans="3:60" ht="69" customHeight="1">
      <c r="C94" s="13"/>
      <c r="E94" s="119"/>
      <c r="H94" s="111"/>
      <c r="I94" s="42"/>
      <c r="N94" s="13"/>
      <c r="O94" s="13"/>
      <c r="P94" s="13"/>
      <c r="T94" s="29"/>
      <c r="Y94" s="5"/>
      <c r="AB94" s="6"/>
      <c r="AC94" s="11"/>
      <c r="AG94" s="109"/>
      <c r="BH94" s="109"/>
    </row>
    <row r="95" spans="3:60" ht="69" customHeight="1">
      <c r="C95" s="13"/>
      <c r="E95" s="113"/>
      <c r="H95" s="44"/>
      <c r="I95" s="42"/>
      <c r="J95" s="22"/>
      <c r="K95" s="22"/>
      <c r="L95" s="22"/>
      <c r="N95" s="13"/>
      <c r="O95" s="13"/>
      <c r="P95" s="35"/>
      <c r="S95" s="22"/>
      <c r="T95" s="29"/>
      <c r="V95" s="83"/>
      <c r="W95" s="17"/>
      <c r="X95" s="17"/>
      <c r="Y95" s="5"/>
      <c r="Z95" s="45"/>
      <c r="AB95" s="6"/>
      <c r="AC95" s="11"/>
      <c r="AG95" s="109"/>
      <c r="BH95" s="109"/>
    </row>
    <row r="96" spans="3:60" ht="69" customHeight="1">
      <c r="C96" s="13"/>
      <c r="E96" s="113"/>
      <c r="H96" s="44"/>
      <c r="I96" s="42"/>
      <c r="K96" s="22"/>
      <c r="N96" s="13"/>
      <c r="O96" s="13"/>
      <c r="P96" s="35"/>
      <c r="S96" s="22"/>
      <c r="T96" s="29"/>
      <c r="V96" s="17"/>
      <c r="W96" s="83"/>
      <c r="X96" s="83"/>
      <c r="Y96" s="5"/>
      <c r="Z96" s="45"/>
      <c r="AB96" s="6"/>
      <c r="AC96" s="11"/>
      <c r="AG96" s="109"/>
      <c r="BH96" s="109"/>
    </row>
    <row r="97" spans="3:60" ht="69" customHeight="1">
      <c r="C97" s="13"/>
      <c r="E97" s="113"/>
      <c r="H97" s="44"/>
      <c r="I97" s="42"/>
      <c r="K97" s="22"/>
      <c r="N97" s="13"/>
      <c r="O97" s="13"/>
      <c r="P97" s="35"/>
      <c r="S97" s="22"/>
      <c r="T97" s="29"/>
      <c r="V97" s="83"/>
      <c r="W97" s="83"/>
      <c r="X97" s="83"/>
      <c r="Y97" s="5"/>
      <c r="Z97" s="45"/>
      <c r="AB97" s="6"/>
      <c r="AC97" s="11"/>
      <c r="AG97" s="109"/>
      <c r="BH97" s="109"/>
    </row>
    <row r="98" spans="3:60" ht="69" customHeight="1">
      <c r="C98" s="13"/>
      <c r="E98" s="120"/>
      <c r="G98" s="159"/>
      <c r="H98" s="111"/>
      <c r="I98" s="45"/>
      <c r="J98" s="47"/>
      <c r="K98" s="47"/>
      <c r="N98" s="13"/>
      <c r="O98" s="13"/>
      <c r="P98" s="44"/>
      <c r="T98" s="29"/>
      <c r="V98" s="84"/>
      <c r="W98" s="49"/>
      <c r="X98" s="49"/>
      <c r="Y98" s="5"/>
      <c r="Z98" s="45"/>
      <c r="AB98" s="6"/>
      <c r="AC98" s="11"/>
      <c r="AG98" s="109"/>
      <c r="BH98" s="109"/>
    </row>
    <row r="99" spans="3:60" ht="69" customHeight="1">
      <c r="C99" s="13"/>
      <c r="E99" s="120"/>
      <c r="G99" s="159"/>
      <c r="H99" s="111"/>
      <c r="I99" s="85"/>
      <c r="J99" s="85"/>
      <c r="K99" s="86"/>
      <c r="N99" s="13"/>
      <c r="O99" s="13"/>
      <c r="P99" s="44"/>
      <c r="T99" s="29"/>
      <c r="V99" s="84"/>
      <c r="W99" s="49"/>
      <c r="X99" s="49"/>
      <c r="Y99" s="5"/>
      <c r="Z99" s="45"/>
      <c r="AB99" s="6"/>
      <c r="AC99" s="11"/>
      <c r="AG99" s="109"/>
      <c r="BH99" s="109"/>
    </row>
    <row r="100" spans="3:60" ht="69" customHeight="1">
      <c r="C100" s="13"/>
      <c r="E100" s="120"/>
      <c r="G100" s="159"/>
      <c r="H100" s="111"/>
      <c r="I100" s="85"/>
      <c r="J100" s="85"/>
      <c r="K100" s="86"/>
      <c r="N100" s="13"/>
      <c r="O100" s="13"/>
      <c r="P100" s="44"/>
      <c r="T100" s="29"/>
      <c r="V100" s="84"/>
      <c r="W100" s="49"/>
      <c r="X100" s="49"/>
      <c r="Y100" s="5"/>
      <c r="Z100" s="45"/>
      <c r="AB100" s="6"/>
      <c r="AC100" s="11"/>
      <c r="AG100" s="109"/>
      <c r="BH100" s="109"/>
    </row>
    <row r="101" spans="3:60" ht="69" customHeight="1">
      <c r="C101" s="13"/>
      <c r="E101" s="120"/>
      <c r="G101" s="159"/>
      <c r="H101" s="111"/>
      <c r="I101" s="58"/>
      <c r="J101" s="87"/>
      <c r="K101" s="47"/>
      <c r="N101" s="13"/>
      <c r="O101" s="13"/>
      <c r="P101" s="88"/>
      <c r="T101" s="29"/>
      <c r="V101" s="25"/>
      <c r="W101" s="46"/>
      <c r="X101" s="46"/>
      <c r="Y101" s="5"/>
      <c r="Z101" s="45"/>
      <c r="AB101" s="6"/>
      <c r="AC101" s="11"/>
      <c r="AG101" s="109"/>
      <c r="BH101" s="109"/>
    </row>
    <row r="102" spans="3:60" ht="69" customHeight="1">
      <c r="C102" s="13"/>
      <c r="E102" s="120"/>
      <c r="G102" s="159"/>
      <c r="H102" s="111"/>
      <c r="I102" s="58"/>
      <c r="J102" s="64"/>
      <c r="K102" s="64"/>
      <c r="N102" s="13"/>
      <c r="O102" s="13"/>
      <c r="P102" s="44"/>
      <c r="T102" s="29"/>
      <c r="V102" s="84"/>
      <c r="W102" s="49"/>
      <c r="X102" s="49"/>
      <c r="Y102" s="5"/>
      <c r="Z102" s="45"/>
      <c r="AB102" s="6"/>
      <c r="AC102" s="11"/>
      <c r="AG102" s="109"/>
      <c r="BH102" s="109"/>
    </row>
    <row r="103" spans="3:60" ht="69" customHeight="1">
      <c r="C103" s="13"/>
      <c r="E103" s="120"/>
      <c r="G103" s="159"/>
      <c r="H103" s="111"/>
      <c r="I103" s="58"/>
      <c r="J103" s="64"/>
      <c r="K103" s="47"/>
      <c r="N103" s="13"/>
      <c r="O103" s="13"/>
      <c r="P103" s="44"/>
      <c r="T103" s="29"/>
      <c r="V103" s="84"/>
      <c r="W103" s="49"/>
      <c r="X103" s="49"/>
      <c r="Y103" s="5"/>
      <c r="Z103" s="45"/>
      <c r="AB103" s="6"/>
      <c r="AC103" s="11"/>
      <c r="AG103" s="109"/>
      <c r="BH103" s="109"/>
    </row>
    <row r="104" spans="3:60" ht="69" customHeight="1">
      <c r="C104" s="13"/>
      <c r="E104" s="120"/>
      <c r="G104" s="159"/>
      <c r="H104" s="111"/>
      <c r="I104" s="58"/>
      <c r="J104" s="55"/>
      <c r="K104" s="47"/>
      <c r="N104" s="13"/>
      <c r="O104" s="13"/>
      <c r="P104" s="44"/>
      <c r="T104" s="29"/>
      <c r="V104" s="84"/>
      <c r="W104" s="49"/>
      <c r="X104" s="49"/>
      <c r="Y104" s="5"/>
      <c r="Z104" s="45"/>
      <c r="AB104" s="6"/>
      <c r="AC104" s="11"/>
      <c r="AG104" s="109"/>
      <c r="BH104" s="109"/>
    </row>
    <row r="105" spans="3:60" ht="69" customHeight="1">
      <c r="C105" s="13"/>
      <c r="E105" s="120"/>
      <c r="G105" s="159"/>
      <c r="H105" s="111"/>
      <c r="I105" s="58"/>
      <c r="J105" s="64"/>
      <c r="K105" s="47"/>
      <c r="N105" s="13"/>
      <c r="O105" s="13"/>
      <c r="P105" s="44"/>
      <c r="T105" s="29"/>
      <c r="V105" s="84"/>
      <c r="W105" s="49"/>
      <c r="X105" s="49"/>
      <c r="Y105" s="5"/>
      <c r="Z105" s="45"/>
      <c r="AB105" s="6"/>
      <c r="AC105" s="11"/>
      <c r="AG105" s="109"/>
      <c r="BH105" s="109"/>
    </row>
    <row r="106" spans="3:60" ht="69" customHeight="1">
      <c r="C106" s="13"/>
      <c r="E106" s="120"/>
      <c r="H106" s="111"/>
      <c r="I106" s="89"/>
      <c r="J106" s="47"/>
      <c r="K106" s="47"/>
      <c r="N106" s="13"/>
      <c r="O106" s="13"/>
      <c r="P106" s="44"/>
      <c r="T106" s="29"/>
      <c r="V106" s="84"/>
      <c r="W106" s="90"/>
      <c r="X106" s="90"/>
      <c r="Y106" s="5"/>
      <c r="Z106" s="45"/>
      <c r="AB106" s="6"/>
      <c r="AC106" s="11"/>
      <c r="AG106" s="109"/>
      <c r="BH106" s="109"/>
    </row>
    <row r="107" spans="3:60" ht="69" customHeight="1">
      <c r="C107" s="13"/>
      <c r="E107" s="120"/>
      <c r="H107" s="111"/>
      <c r="I107" s="45"/>
      <c r="J107" s="47"/>
      <c r="K107" s="47"/>
      <c r="N107" s="13"/>
      <c r="O107" s="13"/>
      <c r="P107" s="44"/>
      <c r="T107" s="29"/>
      <c r="V107" s="84"/>
      <c r="W107" s="84"/>
      <c r="X107" s="84"/>
      <c r="Y107" s="5"/>
      <c r="Z107" s="45"/>
      <c r="AB107" s="6"/>
      <c r="AC107" s="11"/>
      <c r="AG107" s="109"/>
      <c r="BH107" s="109"/>
    </row>
    <row r="108" spans="3:60" ht="69" customHeight="1">
      <c r="C108" s="13"/>
      <c r="E108" s="120"/>
      <c r="H108" s="111"/>
      <c r="I108" s="45"/>
      <c r="J108" s="47"/>
      <c r="K108" s="47"/>
      <c r="N108" s="13"/>
      <c r="O108" s="13"/>
      <c r="P108" s="44"/>
      <c r="T108" s="29"/>
      <c r="V108" s="84"/>
      <c r="W108" s="90"/>
      <c r="X108" s="90"/>
      <c r="Y108" s="5"/>
      <c r="Z108" s="45"/>
      <c r="AB108" s="6"/>
      <c r="AC108" s="11"/>
      <c r="AG108" s="109"/>
      <c r="BH108" s="109"/>
    </row>
    <row r="109" spans="3:60" ht="69" customHeight="1">
      <c r="C109" s="13"/>
      <c r="E109" s="121"/>
      <c r="H109" s="44"/>
      <c r="I109" s="107"/>
      <c r="K109" s="14"/>
      <c r="N109" s="13"/>
      <c r="O109" s="13"/>
      <c r="P109" s="13"/>
      <c r="T109" s="29"/>
      <c r="Y109" s="5"/>
      <c r="AB109" s="6"/>
      <c r="AC109" s="11"/>
      <c r="AG109" s="109"/>
      <c r="BH109" s="109"/>
    </row>
    <row r="110" spans="3:60" ht="69" customHeight="1">
      <c r="C110" s="13"/>
      <c r="E110" s="121"/>
      <c r="H110" s="44"/>
      <c r="I110" s="107"/>
      <c r="K110" s="14"/>
      <c r="N110" s="13"/>
      <c r="O110" s="13"/>
      <c r="P110" s="13"/>
      <c r="T110" s="29"/>
      <c r="Y110" s="5"/>
      <c r="AB110" s="6"/>
      <c r="AC110" s="11"/>
      <c r="AG110" s="109"/>
      <c r="BH110" s="109"/>
    </row>
    <row r="111" spans="3:60" ht="69" customHeight="1">
      <c r="C111" s="13"/>
      <c r="E111" s="121"/>
      <c r="H111" s="44"/>
      <c r="I111" s="55"/>
      <c r="K111" s="14"/>
      <c r="N111" s="13"/>
      <c r="O111" s="13"/>
      <c r="P111" s="13"/>
      <c r="T111" s="29"/>
      <c r="Y111" s="5"/>
      <c r="AB111" s="6"/>
      <c r="AC111" s="11"/>
      <c r="AG111" s="109"/>
      <c r="BH111" s="109"/>
    </row>
    <row r="112" spans="3:60" ht="69" customHeight="1">
      <c r="C112" s="13"/>
      <c r="E112" s="121"/>
      <c r="H112" s="44"/>
      <c r="I112" s="55"/>
      <c r="K112" s="14"/>
      <c r="N112" s="13"/>
      <c r="O112" s="13"/>
      <c r="P112" s="13"/>
      <c r="T112" s="29"/>
      <c r="Y112" s="5"/>
      <c r="AB112" s="6"/>
      <c r="AC112" s="11"/>
      <c r="AG112" s="109"/>
      <c r="BH112" s="109"/>
    </row>
    <row r="113" spans="3:60" ht="69" customHeight="1">
      <c r="C113" s="13"/>
      <c r="E113" s="121"/>
      <c r="H113" s="44"/>
      <c r="I113" s="55"/>
      <c r="N113" s="13"/>
      <c r="O113" s="13"/>
      <c r="P113" s="13"/>
      <c r="T113" s="29"/>
      <c r="Y113" s="5"/>
      <c r="AB113" s="6"/>
      <c r="AC113" s="11"/>
      <c r="AG113" s="109"/>
      <c r="BH113" s="109"/>
    </row>
    <row r="114" spans="3:60" ht="69" customHeight="1">
      <c r="C114" s="13"/>
      <c r="E114" s="121"/>
      <c r="H114" s="44"/>
      <c r="I114" s="58"/>
      <c r="N114" s="13"/>
      <c r="O114" s="13"/>
      <c r="P114" s="13"/>
      <c r="T114" s="29"/>
      <c r="Y114" s="5"/>
      <c r="AB114" s="6"/>
      <c r="AC114" s="11"/>
      <c r="AG114" s="109"/>
      <c r="BH114" s="109"/>
    </row>
    <row r="115" spans="3:60" ht="69" customHeight="1">
      <c r="C115" s="13"/>
      <c r="E115" s="121"/>
      <c r="H115" s="44"/>
      <c r="I115" s="55"/>
      <c r="N115" s="13"/>
      <c r="O115" s="13"/>
      <c r="P115" s="13"/>
      <c r="T115" s="29"/>
      <c r="Y115" s="5"/>
      <c r="AB115" s="6"/>
      <c r="AC115" s="11"/>
      <c r="AG115" s="109"/>
      <c r="BH115" s="109"/>
    </row>
    <row r="116" spans="3:60" ht="69" customHeight="1">
      <c r="C116" s="13"/>
      <c r="E116" s="121"/>
      <c r="H116" s="116"/>
      <c r="I116" s="55"/>
      <c r="N116" s="13"/>
      <c r="O116" s="13"/>
      <c r="P116" s="13"/>
      <c r="T116" s="29"/>
      <c r="Y116" s="5"/>
      <c r="AB116" s="6"/>
      <c r="AC116" s="11"/>
      <c r="AG116" s="109"/>
      <c r="BH116" s="109"/>
    </row>
    <row r="117" spans="3:60" ht="69" customHeight="1">
      <c r="C117" s="13"/>
      <c r="E117" s="121"/>
      <c r="H117" s="44"/>
      <c r="I117" s="55"/>
      <c r="N117" s="13"/>
      <c r="O117" s="13"/>
      <c r="P117" s="13"/>
      <c r="T117" s="29"/>
      <c r="Y117" s="5"/>
      <c r="AB117" s="6"/>
      <c r="AC117" s="11"/>
      <c r="AG117" s="109"/>
      <c r="BH117" s="109"/>
    </row>
    <row r="118" spans="3:60" ht="69" customHeight="1">
      <c r="C118" s="13"/>
      <c r="E118" s="121"/>
      <c r="H118" s="44"/>
      <c r="I118" s="55"/>
      <c r="N118" s="13"/>
      <c r="O118" s="13"/>
      <c r="P118" s="13"/>
      <c r="T118" s="29"/>
      <c r="Y118" s="5"/>
      <c r="AB118" s="6"/>
      <c r="AC118" s="11"/>
      <c r="AG118" s="109"/>
      <c r="BH118" s="109"/>
    </row>
    <row r="119" spans="3:60" ht="69" customHeight="1">
      <c r="C119" s="13"/>
      <c r="E119" s="121"/>
      <c r="H119" s="44"/>
      <c r="I119" s="55"/>
      <c r="N119" s="13"/>
      <c r="O119" s="13"/>
      <c r="P119" s="13"/>
      <c r="T119" s="29"/>
      <c r="Y119" s="5"/>
      <c r="AB119" s="6"/>
      <c r="AC119" s="11"/>
      <c r="AG119" s="109"/>
      <c r="BH119" s="109"/>
    </row>
    <row r="120" spans="3:60" ht="69" customHeight="1">
      <c r="C120" s="13"/>
      <c r="E120" s="120"/>
      <c r="H120" s="44"/>
      <c r="I120" s="42"/>
      <c r="N120" s="13"/>
      <c r="O120" s="13"/>
      <c r="P120" s="13"/>
      <c r="T120" s="29"/>
      <c r="Y120" s="5"/>
      <c r="AB120" s="6"/>
      <c r="AC120" s="11"/>
      <c r="AG120" s="109"/>
      <c r="BH120" s="109"/>
    </row>
    <row r="121" spans="3:60" ht="69" customHeight="1">
      <c r="C121" s="13"/>
      <c r="E121" s="120"/>
      <c r="H121" s="44"/>
      <c r="I121" s="42"/>
      <c r="N121" s="13"/>
      <c r="O121" s="13"/>
      <c r="P121" s="13"/>
      <c r="T121" s="29"/>
      <c r="Y121" s="5"/>
      <c r="AB121" s="6"/>
      <c r="AC121" s="11"/>
      <c r="AG121" s="109"/>
      <c r="BH121" s="109"/>
    </row>
    <row r="122" spans="3:60" ht="69" customHeight="1">
      <c r="C122" s="13"/>
      <c r="E122" s="120"/>
      <c r="H122" s="44"/>
      <c r="I122" s="55"/>
      <c r="N122" s="13"/>
      <c r="O122" s="13"/>
      <c r="P122" s="13"/>
      <c r="T122" s="29"/>
      <c r="Y122" s="5"/>
      <c r="AB122" s="6"/>
      <c r="AC122" s="11"/>
      <c r="AG122" s="109"/>
      <c r="BH122" s="109"/>
    </row>
    <row r="123" spans="3:60" ht="69" customHeight="1">
      <c r="C123" s="13"/>
      <c r="E123" s="120"/>
      <c r="H123" s="44"/>
      <c r="I123" s="42"/>
      <c r="N123" s="13"/>
      <c r="O123" s="13"/>
      <c r="P123" s="13"/>
      <c r="T123" s="29"/>
      <c r="Y123" s="5"/>
      <c r="AB123" s="6"/>
      <c r="AC123" s="11"/>
      <c r="AG123" s="109"/>
      <c r="BH123" s="109"/>
    </row>
    <row r="124" spans="3:60" ht="69" customHeight="1">
      <c r="C124" s="13"/>
      <c r="E124" s="120"/>
      <c r="H124" s="44"/>
      <c r="I124" s="55"/>
      <c r="N124" s="13"/>
      <c r="O124" s="13"/>
      <c r="P124" s="13"/>
      <c r="T124" s="29"/>
      <c r="Y124" s="5"/>
      <c r="AB124" s="6"/>
      <c r="AC124" s="11"/>
      <c r="AG124" s="109"/>
      <c r="BH124" s="109"/>
    </row>
    <row r="125" spans="3:60" ht="69" customHeight="1">
      <c r="C125" s="13"/>
      <c r="E125" s="120"/>
      <c r="H125" s="44"/>
      <c r="I125" s="42"/>
      <c r="N125" s="13"/>
      <c r="O125" s="13"/>
      <c r="P125" s="13"/>
      <c r="T125" s="29"/>
      <c r="Y125" s="5"/>
      <c r="AB125" s="6"/>
      <c r="AC125" s="11"/>
      <c r="AG125" s="109"/>
      <c r="BH125" s="109"/>
    </row>
    <row r="126" spans="3:60" ht="69" customHeight="1">
      <c r="C126" s="13"/>
      <c r="E126" s="120"/>
      <c r="H126" s="44"/>
      <c r="I126" s="55"/>
      <c r="N126" s="13"/>
      <c r="O126" s="13"/>
      <c r="P126" s="13"/>
      <c r="T126" s="29"/>
      <c r="Y126" s="5"/>
      <c r="AB126" s="6"/>
      <c r="AC126" s="11"/>
      <c r="AG126" s="109"/>
      <c r="BH126" s="109"/>
    </row>
    <row r="127" spans="3:60" ht="69" customHeight="1">
      <c r="C127" s="13"/>
      <c r="E127" s="120"/>
      <c r="H127" s="44"/>
      <c r="I127" s="42"/>
      <c r="N127" s="13"/>
      <c r="O127" s="13"/>
      <c r="P127" s="13"/>
      <c r="T127" s="29"/>
      <c r="Y127" s="5"/>
      <c r="AB127" s="6"/>
      <c r="AC127" s="11"/>
      <c r="AG127" s="109"/>
      <c r="BH127" s="109"/>
    </row>
    <row r="128" spans="3:60" ht="69" customHeight="1">
      <c r="C128" s="13"/>
      <c r="E128" s="120"/>
      <c r="H128" s="44"/>
      <c r="I128" s="42"/>
      <c r="N128" s="13"/>
      <c r="O128" s="13"/>
      <c r="P128" s="13"/>
      <c r="T128" s="29"/>
      <c r="Y128" s="5"/>
      <c r="AB128" s="6"/>
      <c r="AC128" s="11"/>
      <c r="AG128" s="109"/>
      <c r="BH128" s="109"/>
    </row>
    <row r="129" spans="3:60" ht="69" customHeight="1">
      <c r="C129" s="13"/>
      <c r="E129" s="122"/>
      <c r="H129" s="111"/>
      <c r="I129" s="91"/>
      <c r="J129" s="91"/>
      <c r="K129" s="44"/>
      <c r="L129" s="44"/>
      <c r="M129" s="88"/>
      <c r="N129" s="13"/>
      <c r="O129" s="13"/>
      <c r="P129" s="94"/>
      <c r="T129" s="29"/>
      <c r="W129" s="92"/>
      <c r="X129" s="92"/>
      <c r="Y129" s="5"/>
      <c r="Z129" s="45"/>
      <c r="AB129" s="6"/>
      <c r="AC129" s="11"/>
      <c r="AG129" s="109"/>
      <c r="BH129" s="109"/>
    </row>
    <row r="130" spans="3:60" ht="69" customHeight="1">
      <c r="C130" s="13"/>
      <c r="E130" s="122"/>
      <c r="G130" s="159"/>
      <c r="H130" s="111"/>
      <c r="I130" s="91"/>
      <c r="J130" s="108"/>
      <c r="K130" s="44"/>
      <c r="L130" s="88"/>
      <c r="M130" s="88"/>
      <c r="N130" s="13"/>
      <c r="O130" s="13"/>
      <c r="P130" s="94"/>
      <c r="T130" s="29"/>
      <c r="W130" s="92"/>
      <c r="X130" s="92"/>
      <c r="Y130" s="5"/>
      <c r="Z130" s="45"/>
      <c r="AB130" s="6"/>
      <c r="AC130" s="11"/>
      <c r="AG130" s="109"/>
      <c r="BH130" s="109"/>
    </row>
    <row r="131" spans="3:60" ht="69" customHeight="1">
      <c r="C131" s="13"/>
      <c r="E131" s="122"/>
      <c r="G131" s="159"/>
      <c r="H131" s="111"/>
      <c r="I131" s="44"/>
      <c r="J131" s="108"/>
      <c r="K131" s="44"/>
      <c r="L131" s="44"/>
      <c r="M131" s="88"/>
      <c r="N131" s="13"/>
      <c r="O131" s="13"/>
      <c r="P131" s="94"/>
      <c r="T131" s="29"/>
      <c r="W131" s="92"/>
      <c r="X131" s="92"/>
      <c r="Y131" s="5"/>
      <c r="Z131" s="45"/>
      <c r="AB131" s="6"/>
      <c r="AC131" s="11"/>
      <c r="AG131" s="109"/>
      <c r="BH131" s="109"/>
    </row>
    <row r="132" spans="3:60" ht="69" customHeight="1">
      <c r="C132" s="13"/>
      <c r="E132" s="122"/>
      <c r="G132" s="159"/>
      <c r="H132" s="111"/>
      <c r="I132" s="44"/>
      <c r="J132" s="108"/>
      <c r="K132" s="44"/>
      <c r="L132" s="44"/>
      <c r="M132" s="88"/>
      <c r="N132" s="13"/>
      <c r="O132" s="13"/>
      <c r="P132" s="94"/>
      <c r="T132" s="29"/>
      <c r="W132" s="92"/>
      <c r="X132" s="92"/>
      <c r="Y132" s="5"/>
      <c r="Z132" s="45"/>
      <c r="AB132" s="6"/>
      <c r="AC132" s="11"/>
      <c r="AG132" s="109"/>
      <c r="BH132" s="109"/>
    </row>
    <row r="133" spans="3:60" ht="69" customHeight="1">
      <c r="C133" s="13"/>
      <c r="E133" s="122"/>
      <c r="H133" s="111"/>
      <c r="I133" s="91"/>
      <c r="J133" s="44"/>
      <c r="K133" s="44"/>
      <c r="L133" s="44"/>
      <c r="M133" s="88"/>
      <c r="N133" s="13"/>
      <c r="O133" s="13"/>
      <c r="P133" s="94"/>
      <c r="T133" s="29"/>
      <c r="W133" s="92"/>
      <c r="X133" s="92"/>
      <c r="Y133" s="5"/>
      <c r="Z133" s="45"/>
      <c r="AB133" s="6"/>
      <c r="AC133" s="11"/>
      <c r="AG133" s="109"/>
      <c r="BH133" s="109"/>
    </row>
    <row r="134" spans="3:60" ht="69" customHeight="1">
      <c r="C134" s="13"/>
      <c r="E134" s="122"/>
      <c r="H134" s="111"/>
      <c r="I134" s="44"/>
      <c r="J134" s="44"/>
      <c r="K134" s="44"/>
      <c r="L134" s="44"/>
      <c r="M134" s="88"/>
      <c r="N134" s="13"/>
      <c r="O134" s="13"/>
      <c r="P134" s="94"/>
      <c r="T134" s="29"/>
      <c r="W134" s="92"/>
      <c r="X134" s="92"/>
      <c r="Y134" s="5"/>
      <c r="Z134" s="45"/>
      <c r="AB134" s="6"/>
      <c r="AC134" s="11"/>
      <c r="AG134" s="109"/>
      <c r="BH134" s="109"/>
    </row>
    <row r="135" spans="3:60" ht="69" customHeight="1">
      <c r="C135" s="13"/>
      <c r="E135" s="122"/>
      <c r="H135" s="111"/>
      <c r="I135" s="93"/>
      <c r="J135" s="93"/>
      <c r="K135" s="93"/>
      <c r="L135" s="93"/>
      <c r="M135" s="94"/>
      <c r="N135" s="13"/>
      <c r="O135" s="13"/>
      <c r="P135" s="94"/>
      <c r="T135" s="29"/>
      <c r="W135" s="92"/>
      <c r="X135" s="92"/>
      <c r="Y135" s="5"/>
      <c r="Z135" s="45"/>
      <c r="AB135" s="6"/>
      <c r="AC135" s="11"/>
      <c r="AG135" s="109"/>
      <c r="BH135" s="109"/>
    </row>
    <row r="136" spans="3:60" ht="69" customHeight="1">
      <c r="C136" s="13"/>
      <c r="E136" s="122"/>
      <c r="H136" s="111"/>
      <c r="I136" s="94"/>
      <c r="J136" s="94"/>
      <c r="K136" s="94"/>
      <c r="L136" s="94"/>
      <c r="M136" s="94"/>
      <c r="N136" s="13"/>
      <c r="O136" s="13"/>
      <c r="P136" s="94"/>
      <c r="T136" s="29"/>
      <c r="W136" s="95"/>
      <c r="X136" s="95"/>
      <c r="Y136" s="5"/>
      <c r="Z136" s="45"/>
      <c r="AB136" s="6"/>
      <c r="AC136" s="11"/>
      <c r="AG136" s="109"/>
      <c r="BH136" s="109"/>
    </row>
    <row r="137" spans="3:60" ht="69" customHeight="1">
      <c r="C137" s="13"/>
      <c r="E137" s="118"/>
      <c r="H137" s="44"/>
      <c r="I137" s="64"/>
      <c r="N137" s="13"/>
      <c r="O137" s="13"/>
      <c r="P137" s="13"/>
      <c r="T137" s="29"/>
      <c r="Y137" s="5"/>
      <c r="Z137" s="47"/>
      <c r="AB137" s="6"/>
      <c r="AC137" s="11"/>
      <c r="AG137" s="109"/>
      <c r="BH137" s="109"/>
    </row>
    <row r="138" spans="3:60" ht="69" customHeight="1">
      <c r="C138" s="13"/>
      <c r="E138" s="118"/>
      <c r="H138" s="44"/>
      <c r="I138" s="64"/>
      <c r="N138" s="13"/>
      <c r="O138" s="13"/>
      <c r="P138" s="13"/>
      <c r="T138" s="29"/>
      <c r="Y138" s="5"/>
      <c r="Z138" s="47"/>
      <c r="AB138" s="6"/>
      <c r="AC138" s="11"/>
      <c r="AG138" s="109"/>
      <c r="BH138" s="109"/>
    </row>
    <row r="139" spans="3:60" ht="69" customHeight="1">
      <c r="C139" s="13"/>
      <c r="E139" s="118"/>
      <c r="H139" s="44"/>
      <c r="I139" s="64"/>
      <c r="N139" s="13"/>
      <c r="O139" s="13"/>
      <c r="P139" s="13"/>
      <c r="T139" s="29"/>
      <c r="Y139" s="5"/>
      <c r="Z139" s="47"/>
      <c r="AB139" s="6"/>
      <c r="AC139" s="11"/>
      <c r="AG139" s="109"/>
      <c r="BH139" s="109"/>
    </row>
    <row r="140" spans="3:60" ht="69" customHeight="1">
      <c r="C140" s="13"/>
      <c r="E140" s="118"/>
      <c r="H140" s="44"/>
      <c r="I140" s="64"/>
      <c r="N140" s="13"/>
      <c r="O140" s="13"/>
      <c r="P140" s="13"/>
      <c r="T140" s="29"/>
      <c r="Y140" s="5"/>
      <c r="Z140" s="47"/>
      <c r="AB140" s="6"/>
      <c r="AC140" s="11"/>
      <c r="AG140" s="109"/>
      <c r="BH140" s="109"/>
    </row>
    <row r="141" spans="3:60" ht="69" customHeight="1">
      <c r="C141" s="13"/>
      <c r="E141" s="118"/>
      <c r="H141" s="44"/>
      <c r="I141" s="64"/>
      <c r="N141" s="13"/>
      <c r="O141" s="13"/>
      <c r="P141" s="13"/>
      <c r="T141" s="29"/>
      <c r="Y141" s="5"/>
      <c r="Z141" s="96"/>
      <c r="AB141" s="6"/>
      <c r="AC141" s="11"/>
      <c r="AG141" s="109"/>
      <c r="BH141" s="109"/>
    </row>
    <row r="142" spans="3:60" ht="69" customHeight="1">
      <c r="C142" s="13"/>
      <c r="E142" s="118"/>
      <c r="H142" s="44"/>
      <c r="I142" s="64"/>
      <c r="N142" s="13"/>
      <c r="O142" s="13"/>
      <c r="P142" s="13"/>
      <c r="T142" s="29"/>
      <c r="Y142" s="5"/>
      <c r="Z142" s="47"/>
      <c r="AB142" s="6"/>
      <c r="AC142" s="11"/>
      <c r="AG142" s="109"/>
      <c r="BH142" s="109"/>
    </row>
    <row r="143" spans="3:60" ht="69" customHeight="1">
      <c r="C143" s="13"/>
      <c r="E143" s="118"/>
      <c r="H143" s="44"/>
      <c r="I143" s="64"/>
      <c r="N143" s="13"/>
      <c r="O143" s="13"/>
      <c r="P143" s="13"/>
      <c r="T143" s="29"/>
      <c r="Y143" s="5"/>
      <c r="Z143" s="47"/>
      <c r="AB143" s="6"/>
      <c r="AC143" s="11"/>
      <c r="AG143" s="109"/>
      <c r="BH143" s="109"/>
    </row>
    <row r="144" spans="3:60" ht="69" customHeight="1">
      <c r="C144" s="13"/>
      <c r="E144" s="118"/>
      <c r="H144" s="44"/>
      <c r="I144" s="64"/>
      <c r="N144" s="13"/>
      <c r="O144" s="13"/>
      <c r="P144" s="13"/>
      <c r="T144" s="29"/>
      <c r="Y144" s="5"/>
      <c r="Z144" s="47"/>
      <c r="AB144" s="6"/>
      <c r="AC144" s="11"/>
      <c r="AG144" s="109"/>
      <c r="BH144" s="109"/>
    </row>
    <row r="145" spans="3:60" ht="69" customHeight="1">
      <c r="C145" s="13"/>
      <c r="E145" s="118"/>
      <c r="H145" s="44"/>
      <c r="I145" s="47"/>
      <c r="N145" s="13"/>
      <c r="O145" s="13"/>
      <c r="P145" s="13"/>
      <c r="T145" s="29"/>
      <c r="Y145" s="5"/>
      <c r="Z145" s="47"/>
      <c r="AB145" s="6"/>
      <c r="AC145" s="11"/>
      <c r="AG145" s="109"/>
      <c r="BH145" s="109"/>
    </row>
    <row r="146" spans="3:60" ht="69" customHeight="1">
      <c r="C146" s="13"/>
      <c r="E146" s="118"/>
      <c r="H146" s="44"/>
      <c r="I146" s="47"/>
      <c r="N146" s="13"/>
      <c r="O146" s="13"/>
      <c r="P146" s="13"/>
      <c r="T146" s="29"/>
      <c r="Y146" s="5"/>
      <c r="Z146" s="47"/>
      <c r="AB146" s="6"/>
      <c r="AC146" s="11"/>
      <c r="AG146" s="109"/>
      <c r="BH146" s="109"/>
    </row>
    <row r="147" spans="3:60" ht="69" customHeight="1">
      <c r="C147" s="13"/>
      <c r="E147" s="118"/>
      <c r="H147" s="44"/>
      <c r="I147" s="64"/>
      <c r="N147" s="13"/>
      <c r="O147" s="13"/>
      <c r="P147" s="13"/>
      <c r="T147" s="29"/>
      <c r="Y147" s="5"/>
      <c r="Z147" s="47"/>
      <c r="AB147" s="6"/>
      <c r="AC147" s="11"/>
      <c r="AG147" s="109"/>
      <c r="BH147" s="109"/>
    </row>
    <row r="148" spans="3:60" ht="69" customHeight="1">
      <c r="C148" s="13"/>
      <c r="E148" s="118"/>
      <c r="H148" s="44"/>
      <c r="I148" s="64"/>
      <c r="N148" s="13"/>
      <c r="O148" s="13"/>
      <c r="P148" s="13"/>
      <c r="T148" s="29"/>
      <c r="Y148" s="5"/>
      <c r="Z148" s="47"/>
      <c r="AB148" s="6"/>
      <c r="AC148" s="11"/>
      <c r="AG148" s="109"/>
      <c r="BH148" s="109"/>
    </row>
    <row r="149" spans="3:60" ht="69" customHeight="1">
      <c r="C149" s="13"/>
      <c r="E149" s="118"/>
      <c r="H149" s="44"/>
      <c r="I149" s="64"/>
      <c r="N149" s="13"/>
      <c r="O149" s="13"/>
      <c r="P149" s="13"/>
      <c r="T149" s="29"/>
      <c r="Y149" s="5"/>
      <c r="Z149" s="47"/>
      <c r="AB149" s="6"/>
      <c r="AC149" s="11"/>
      <c r="AG149" s="109"/>
      <c r="BH149" s="109"/>
    </row>
    <row r="150" spans="3:60" ht="69" customHeight="1">
      <c r="C150" s="13"/>
      <c r="E150" s="118"/>
      <c r="H150" s="44"/>
      <c r="I150" s="47"/>
      <c r="N150" s="13"/>
      <c r="O150" s="13"/>
      <c r="P150" s="13"/>
      <c r="T150" s="29"/>
      <c r="Y150" s="5"/>
      <c r="Z150" s="47"/>
      <c r="AB150" s="6"/>
      <c r="AC150" s="11"/>
      <c r="AG150" s="109"/>
      <c r="BH150" s="109"/>
    </row>
    <row r="151" spans="3:60" ht="69" customHeight="1">
      <c r="C151" s="13"/>
      <c r="E151" s="118"/>
      <c r="H151" s="44"/>
      <c r="I151" s="47"/>
      <c r="N151" s="13"/>
      <c r="O151" s="13"/>
      <c r="P151" s="13"/>
      <c r="T151" s="29"/>
      <c r="Y151" s="5"/>
      <c r="Z151" s="47"/>
      <c r="AB151" s="6"/>
      <c r="AC151" s="11"/>
      <c r="AG151" s="109"/>
      <c r="BH151" s="109"/>
    </row>
    <row r="152" spans="3:60" ht="69" customHeight="1">
      <c r="C152" s="13"/>
      <c r="E152" s="118"/>
      <c r="H152" s="44"/>
      <c r="I152" s="47"/>
      <c r="N152" s="13"/>
      <c r="O152" s="13"/>
      <c r="P152" s="13"/>
      <c r="T152" s="29"/>
      <c r="Y152" s="5"/>
      <c r="Z152" s="47"/>
      <c r="AB152" s="6"/>
      <c r="AC152" s="11"/>
      <c r="AG152" s="109"/>
      <c r="BH152" s="109"/>
    </row>
    <row r="153" spans="3:60" ht="69" customHeight="1">
      <c r="C153" s="13"/>
      <c r="E153" s="118"/>
      <c r="H153" s="44"/>
      <c r="I153" s="47"/>
      <c r="N153" s="13"/>
      <c r="O153" s="13"/>
      <c r="P153" s="13"/>
      <c r="T153" s="29"/>
      <c r="Y153" s="5"/>
      <c r="Z153" s="86"/>
      <c r="AB153" s="6"/>
      <c r="AC153" s="11"/>
      <c r="AG153" s="109"/>
      <c r="BH153" s="109"/>
    </row>
    <row r="154" spans="3:60" ht="69" customHeight="1">
      <c r="C154" s="13"/>
      <c r="E154" s="118"/>
      <c r="H154" s="44"/>
      <c r="I154" s="47"/>
      <c r="N154" s="13"/>
      <c r="O154" s="13"/>
      <c r="P154" s="13"/>
      <c r="T154" s="29"/>
      <c r="Y154" s="5"/>
      <c r="Z154" s="47"/>
      <c r="AB154" s="6"/>
      <c r="AC154" s="11"/>
      <c r="AG154" s="109"/>
      <c r="BH154" s="109"/>
    </row>
    <row r="155" spans="3:60" ht="69" customHeight="1">
      <c r="C155" s="13"/>
      <c r="E155" s="118"/>
      <c r="H155" s="44"/>
      <c r="I155" s="47"/>
      <c r="N155" s="13"/>
      <c r="O155" s="13"/>
      <c r="P155" s="13"/>
      <c r="T155" s="29"/>
      <c r="Y155" s="5"/>
      <c r="Z155" s="47"/>
      <c r="AB155" s="6"/>
      <c r="AC155" s="11"/>
      <c r="AG155" s="109"/>
      <c r="BH155" s="109"/>
    </row>
    <row r="156" spans="3:60" ht="69" customHeight="1">
      <c r="C156" s="13"/>
      <c r="E156" s="118"/>
      <c r="H156" s="44"/>
      <c r="I156" s="47"/>
      <c r="N156" s="13"/>
      <c r="O156" s="13"/>
      <c r="P156" s="13"/>
      <c r="T156" s="29"/>
      <c r="Y156" s="5"/>
      <c r="Z156" s="47"/>
      <c r="AB156" s="6"/>
      <c r="AC156" s="11"/>
      <c r="AG156" s="109"/>
      <c r="BH156" s="109"/>
    </row>
    <row r="157" spans="3:60" ht="69" customHeight="1">
      <c r="C157" s="13"/>
      <c r="E157" s="118"/>
      <c r="H157" s="44"/>
      <c r="I157" s="64"/>
      <c r="N157" s="13"/>
      <c r="O157" s="13"/>
      <c r="P157" s="13"/>
      <c r="T157" s="29"/>
      <c r="Y157" s="5"/>
      <c r="Z157" s="45"/>
      <c r="AB157" s="6"/>
      <c r="AC157" s="11"/>
      <c r="AG157" s="109"/>
      <c r="BH157" s="109"/>
    </row>
    <row r="158" spans="3:60" ht="69" customHeight="1">
      <c r="C158" s="13"/>
      <c r="E158" s="118"/>
      <c r="H158" s="44"/>
      <c r="I158" s="97"/>
      <c r="N158" s="13"/>
      <c r="O158" s="13"/>
      <c r="P158" s="13"/>
      <c r="T158" s="29"/>
      <c r="Y158" s="5"/>
      <c r="Z158" s="85"/>
      <c r="AB158" s="6"/>
      <c r="AC158" s="11"/>
      <c r="AG158" s="109"/>
      <c r="BH158" s="109"/>
    </row>
    <row r="159" spans="3:60" ht="69" customHeight="1">
      <c r="C159" s="13"/>
      <c r="E159" s="118"/>
      <c r="H159" s="44"/>
      <c r="I159" s="97"/>
      <c r="N159" s="13"/>
      <c r="O159" s="13"/>
      <c r="P159" s="13"/>
      <c r="T159" s="29"/>
      <c r="Y159" s="5"/>
      <c r="Z159" s="45"/>
      <c r="AB159" s="6"/>
      <c r="AC159" s="11"/>
      <c r="AG159" s="109"/>
      <c r="BH159" s="109"/>
    </row>
    <row r="160" spans="3:60" ht="69" customHeight="1">
      <c r="C160" s="13"/>
      <c r="E160" s="118"/>
      <c r="H160" s="44"/>
      <c r="I160" s="97"/>
      <c r="N160" s="13"/>
      <c r="O160" s="13"/>
      <c r="P160" s="13"/>
      <c r="T160" s="29"/>
      <c r="Y160" s="5"/>
      <c r="Z160" s="45"/>
      <c r="AB160" s="6"/>
      <c r="AC160" s="11"/>
      <c r="AG160" s="109"/>
      <c r="BH160" s="109"/>
    </row>
    <row r="161" spans="3:60" ht="69" customHeight="1">
      <c r="C161" s="13"/>
      <c r="E161" s="118"/>
      <c r="H161" s="44"/>
      <c r="I161" s="64"/>
      <c r="N161" s="13"/>
      <c r="O161" s="13"/>
      <c r="P161" s="13"/>
      <c r="T161" s="29"/>
      <c r="Y161" s="5"/>
      <c r="Z161" s="45"/>
      <c r="AB161" s="6"/>
      <c r="AC161" s="11"/>
      <c r="AG161" s="109"/>
      <c r="BH161" s="109"/>
    </row>
    <row r="162" spans="3:60" ht="69" customHeight="1">
      <c r="C162" s="13"/>
      <c r="E162" s="118"/>
      <c r="H162" s="44"/>
      <c r="I162" s="64"/>
      <c r="N162" s="13"/>
      <c r="O162" s="13"/>
      <c r="P162" s="13"/>
      <c r="T162" s="29"/>
      <c r="Y162" s="5"/>
      <c r="Z162" s="45"/>
      <c r="AB162" s="6"/>
      <c r="AC162" s="11"/>
      <c r="AG162" s="109"/>
      <c r="BH162" s="109"/>
    </row>
    <row r="163" spans="3:60" ht="69" customHeight="1">
      <c r="C163" s="13"/>
      <c r="E163" s="118"/>
      <c r="H163" s="44"/>
      <c r="I163" s="64"/>
      <c r="N163" s="13"/>
      <c r="O163" s="13"/>
      <c r="P163" s="13"/>
      <c r="T163" s="29"/>
      <c r="Y163" s="5"/>
      <c r="Z163" s="45"/>
      <c r="AB163" s="6"/>
      <c r="AC163" s="11"/>
      <c r="AG163" s="109"/>
      <c r="BH163" s="109"/>
    </row>
    <row r="164" spans="3:60" ht="69" customHeight="1">
      <c r="C164" s="13"/>
      <c r="E164" s="118"/>
      <c r="H164" s="44"/>
      <c r="I164" s="55"/>
      <c r="N164" s="13"/>
      <c r="O164" s="13"/>
      <c r="P164" s="13"/>
      <c r="T164" s="29"/>
      <c r="Y164" s="5"/>
      <c r="Z164" s="45"/>
      <c r="AB164" s="6"/>
      <c r="AC164" s="11"/>
      <c r="AG164" s="109"/>
      <c r="BH164" s="109"/>
    </row>
    <row r="165" spans="3:60" ht="69" customHeight="1">
      <c r="C165" s="13"/>
      <c r="E165" s="118"/>
      <c r="H165" s="44"/>
      <c r="I165" s="64"/>
      <c r="N165" s="13"/>
      <c r="O165" s="13"/>
      <c r="P165" s="13"/>
      <c r="T165" s="29"/>
      <c r="Y165" s="5"/>
      <c r="Z165" s="45"/>
      <c r="AB165" s="6"/>
      <c r="AC165" s="11"/>
      <c r="AG165" s="109"/>
      <c r="BH165" s="109"/>
    </row>
    <row r="166" spans="3:60" ht="69" customHeight="1">
      <c r="C166" s="13"/>
      <c r="E166" s="118"/>
      <c r="H166" s="44"/>
      <c r="I166" s="64"/>
      <c r="N166" s="13"/>
      <c r="O166" s="13"/>
      <c r="P166" s="13"/>
      <c r="T166" s="29"/>
      <c r="Y166" s="5"/>
      <c r="Z166" s="45"/>
      <c r="AB166" s="6"/>
      <c r="AC166" s="11"/>
      <c r="AG166" s="109"/>
      <c r="BH166" s="109"/>
    </row>
    <row r="167" spans="3:60" ht="69" customHeight="1">
      <c r="C167" s="13"/>
      <c r="E167" s="118"/>
      <c r="H167" s="44"/>
      <c r="I167" s="64"/>
      <c r="N167" s="13"/>
      <c r="O167" s="13"/>
      <c r="P167" s="13"/>
      <c r="T167" s="29"/>
      <c r="Y167" s="5"/>
      <c r="Z167" s="45"/>
      <c r="AB167" s="6"/>
      <c r="AC167" s="11"/>
      <c r="AG167" s="109"/>
      <c r="BH167" s="109"/>
    </row>
    <row r="168" spans="3:60" ht="69" customHeight="1">
      <c r="C168" s="13"/>
      <c r="E168" s="118"/>
      <c r="H168" s="44"/>
      <c r="I168" s="55"/>
      <c r="N168" s="13"/>
      <c r="O168" s="13"/>
      <c r="P168" s="13"/>
      <c r="T168" s="29"/>
      <c r="Y168" s="5"/>
      <c r="Z168" s="58"/>
      <c r="AB168" s="6"/>
      <c r="AC168" s="11"/>
      <c r="AG168" s="109"/>
      <c r="BH168" s="109"/>
    </row>
    <row r="169" spans="3:60" ht="69" customHeight="1">
      <c r="C169" s="13"/>
      <c r="E169" s="118"/>
      <c r="H169" s="44"/>
      <c r="I169" s="64"/>
      <c r="N169" s="13"/>
      <c r="O169" s="13"/>
      <c r="P169" s="13"/>
      <c r="T169" s="29"/>
      <c r="Y169" s="5"/>
      <c r="Z169" s="85"/>
      <c r="AB169" s="6"/>
      <c r="AC169" s="11"/>
      <c r="AG169" s="109"/>
      <c r="BH169" s="109"/>
    </row>
    <row r="170" spans="3:60" ht="69" customHeight="1">
      <c r="C170" s="13"/>
      <c r="E170" s="118"/>
      <c r="H170" s="44"/>
      <c r="I170" s="64"/>
      <c r="N170" s="13"/>
      <c r="O170" s="13"/>
      <c r="P170" s="13"/>
      <c r="T170" s="29"/>
      <c r="Y170" s="5"/>
      <c r="Z170" s="58"/>
      <c r="AB170" s="6"/>
      <c r="AC170" s="11"/>
      <c r="AG170" s="109"/>
      <c r="BH170" s="109"/>
    </row>
    <row r="171" spans="3:60" ht="69" customHeight="1">
      <c r="C171" s="13"/>
      <c r="E171" s="118"/>
      <c r="H171" s="44"/>
      <c r="I171" s="64"/>
      <c r="N171" s="13"/>
      <c r="O171" s="13"/>
      <c r="P171" s="13"/>
      <c r="T171" s="29"/>
      <c r="Y171" s="5"/>
      <c r="Z171" s="45"/>
      <c r="AB171" s="6"/>
      <c r="AC171" s="11"/>
      <c r="AG171" s="109"/>
      <c r="BH171" s="109"/>
    </row>
    <row r="172" spans="3:60" ht="69" customHeight="1">
      <c r="C172" s="13"/>
      <c r="E172" s="118"/>
      <c r="H172" s="44"/>
      <c r="I172" s="64"/>
      <c r="N172" s="13"/>
      <c r="O172" s="13"/>
      <c r="P172" s="13"/>
      <c r="T172" s="29"/>
      <c r="Y172" s="5"/>
      <c r="Z172" s="45"/>
      <c r="AB172" s="6"/>
      <c r="AC172" s="11"/>
      <c r="AG172" s="109"/>
      <c r="BH172" s="109"/>
    </row>
    <row r="173" spans="3:60" ht="69" customHeight="1">
      <c r="C173" s="13"/>
      <c r="E173" s="118"/>
      <c r="H173" s="117"/>
      <c r="I173" s="64"/>
      <c r="N173" s="13"/>
      <c r="O173" s="13"/>
      <c r="P173" s="13"/>
      <c r="T173" s="29"/>
      <c r="Y173" s="5"/>
      <c r="Z173" s="45"/>
      <c r="AB173" s="6"/>
      <c r="AC173" s="11"/>
      <c r="AG173" s="109"/>
      <c r="BH173" s="109"/>
    </row>
  </sheetData>
  <autoFilter ref="A3:CY173" xr:uid="{00000000-0009-0000-0000-000003000000}"/>
  <mergeCells count="69">
    <mergeCell ref="J1:X1"/>
    <mergeCell ref="G130:G132"/>
    <mergeCell ref="E5:E19"/>
    <mergeCell ref="G98:G100"/>
    <mergeCell ref="G101:G105"/>
    <mergeCell ref="J2:J3"/>
    <mergeCell ref="K2:M2"/>
    <mergeCell ref="N2:N3"/>
    <mergeCell ref="O2:O3"/>
    <mergeCell ref="P2:P3"/>
    <mergeCell ref="BL2:BL4"/>
    <mergeCell ref="BF2:BF3"/>
    <mergeCell ref="BG2:BG3"/>
    <mergeCell ref="BH2:BH3"/>
    <mergeCell ref="BI2:BI3"/>
    <mergeCell ref="BJ2:BJ3"/>
    <mergeCell ref="BK2:BK3"/>
    <mergeCell ref="BE2:BE3"/>
    <mergeCell ref="AS2:AS3"/>
    <mergeCell ref="AT2:AT3"/>
    <mergeCell ref="AU2:AU3"/>
    <mergeCell ref="AV2:AV3"/>
    <mergeCell ref="AW2:AW3"/>
    <mergeCell ref="AX2:AX3"/>
    <mergeCell ref="AZ2:AZ3"/>
    <mergeCell ref="BA2:BA3"/>
    <mergeCell ref="BB2:BB3"/>
    <mergeCell ref="BC2:BC3"/>
    <mergeCell ref="BD2:BD3"/>
    <mergeCell ref="AR2:AR3"/>
    <mergeCell ref="AE2:AE3"/>
    <mergeCell ref="AF2:AF3"/>
    <mergeCell ref="AH2:AH3"/>
    <mergeCell ref="AI2:AI3"/>
    <mergeCell ref="AJ2:AJ3"/>
    <mergeCell ref="AK2:AK3"/>
    <mergeCell ref="AL2:AL3"/>
    <mergeCell ref="AM2:AM3"/>
    <mergeCell ref="AN2:AN3"/>
    <mergeCell ref="AO2:AO3"/>
    <mergeCell ref="AQ2:AQ3"/>
    <mergeCell ref="AD2:AD3"/>
    <mergeCell ref="R2:R3"/>
    <mergeCell ref="S2:S3"/>
    <mergeCell ref="T2:T3"/>
    <mergeCell ref="U2:U3"/>
    <mergeCell ref="V2:V3"/>
    <mergeCell ref="W2:W3"/>
    <mergeCell ref="Y2:Y3"/>
    <mergeCell ref="Z2:Z3"/>
    <mergeCell ref="AA2:AA3"/>
    <mergeCell ref="AB2:AB3"/>
    <mergeCell ref="AC2:AC3"/>
    <mergeCell ref="Y1:AG1"/>
    <mergeCell ref="AZ1:BG1"/>
    <mergeCell ref="Q2:Q3"/>
    <mergeCell ref="BH1:BL1"/>
    <mergeCell ref="A2:A3"/>
    <mergeCell ref="B2:B3"/>
    <mergeCell ref="C2:C3"/>
    <mergeCell ref="D2:D3"/>
    <mergeCell ref="E2:E3"/>
    <mergeCell ref="F2:F3"/>
    <mergeCell ref="G2:G3"/>
    <mergeCell ref="H2:H3"/>
    <mergeCell ref="I2:I3"/>
    <mergeCell ref="A1:I1"/>
    <mergeCell ref="AH1:AO1"/>
    <mergeCell ref="AQ1:AX1"/>
  </mergeCells>
  <conditionalFormatting sqref="AD20:AD173">
    <cfRule type="containsText" dxfId="166" priority="564" stopIfTrue="1" operator="containsText" text="EN TERMINO">
      <formula>NOT(ISERROR(SEARCH("EN TERMINO",AD20)))</formula>
    </cfRule>
    <cfRule type="containsText" priority="565" operator="containsText" text="AMARILLO">
      <formula>NOT(ISERROR(SEARCH("AMARILLO",AD20)))</formula>
    </cfRule>
    <cfRule type="containsText" dxfId="165" priority="566" stopIfTrue="1" operator="containsText" text="ALERTA">
      <formula>NOT(ISERROR(SEARCH("ALERTA",AD20)))</formula>
    </cfRule>
    <cfRule type="containsText" dxfId="164" priority="567" stopIfTrue="1" operator="containsText" text="OK">
      <formula>NOT(ISERROR(SEARCH("OK",AD20)))</formula>
    </cfRule>
  </conditionalFormatting>
  <conditionalFormatting sqref="AG42:AG173 AG38:AG40 BH20:BH173 AG41:BG41">
    <cfRule type="containsText" dxfId="163" priority="561" operator="containsText" text="Cumplida">
      <formula>NOT(ISERROR(SEARCH("Cumplida",AG20)))</formula>
    </cfRule>
    <cfRule type="containsText" dxfId="162" priority="562" operator="containsText" text="Pendiente">
      <formula>NOT(ISERROR(SEARCH("Pendiente",AG20)))</formula>
    </cfRule>
    <cfRule type="containsText" dxfId="161" priority="563" operator="containsText" text="Cumplida">
      <formula>NOT(ISERROR(SEARCH("Cumplida",AG20)))</formula>
    </cfRule>
  </conditionalFormatting>
  <conditionalFormatting sqref="AG42:AG173 AG20:AG29 AG31:AG40 BH20:BH173 AG41:BG41">
    <cfRule type="containsText" dxfId="160" priority="560" stopIfTrue="1" operator="containsText" text="CUMPLIDA">
      <formula>NOT(ISERROR(SEARCH("CUMPLIDA",AG20)))</formula>
    </cfRule>
  </conditionalFormatting>
  <conditionalFormatting sqref="AG42:AG173 AG20:AG29 AG31:AG40 BH20:BH173 AG41:BG41">
    <cfRule type="containsText" dxfId="159" priority="555" stopIfTrue="1" operator="containsText" text="INCUMPLIDA">
      <formula>NOT(ISERROR(SEARCH("INCUMPLIDA",AG20)))</formula>
    </cfRule>
  </conditionalFormatting>
  <conditionalFormatting sqref="AG30 AG24 AG32">
    <cfRule type="containsText" dxfId="158" priority="554" operator="containsText" text="PENDIENTE">
      <formula>NOT(ISERROR(SEARCH("PENDIENTE",AG24)))</formula>
    </cfRule>
  </conditionalFormatting>
  <conditionalFormatting sqref="AD7:AD11 AD14:AD19">
    <cfRule type="containsText" dxfId="157" priority="332" stopIfTrue="1" operator="containsText" text="EN TERMINO">
      <formula>NOT(ISERROR(SEARCH("EN TERMINO",AD7)))</formula>
    </cfRule>
    <cfRule type="containsText" priority="333" operator="containsText" text="AMARILLO">
      <formula>NOT(ISERROR(SEARCH("AMARILLO",AD7)))</formula>
    </cfRule>
    <cfRule type="containsText" dxfId="156" priority="334" stopIfTrue="1" operator="containsText" text="ALERTA">
      <formula>NOT(ISERROR(SEARCH("ALERTA",AD7)))</formula>
    </cfRule>
    <cfRule type="containsText" dxfId="155" priority="335" stopIfTrue="1" operator="containsText" text="OK">
      <formula>NOT(ISERROR(SEARCH("OK",AD7)))</formula>
    </cfRule>
  </conditionalFormatting>
  <conditionalFormatting sqref="BH8:BH9 BH16:BH18">
    <cfRule type="containsText" dxfId="154" priority="329" operator="containsText" text="Cumplida">
      <formula>NOT(ISERROR(SEARCH("Cumplida",BH8)))</formula>
    </cfRule>
    <cfRule type="containsText" dxfId="153" priority="330" operator="containsText" text="Pendiente">
      <formula>NOT(ISERROR(SEARCH("Pendiente",BH8)))</formula>
    </cfRule>
    <cfRule type="containsText" dxfId="152" priority="331" operator="containsText" text="Cumplida">
      <formula>NOT(ISERROR(SEARCH("Cumplida",BH8)))</formula>
    </cfRule>
  </conditionalFormatting>
  <conditionalFormatting sqref="AG7:AG11 BH8:BH9 AG14:AG19 BH16:BH18">
    <cfRule type="containsText" dxfId="151" priority="328" stopIfTrue="1" operator="containsText" text="CUMPLIDA">
      <formula>NOT(ISERROR(SEARCH("CUMPLIDA",AG7)))</formula>
    </cfRule>
  </conditionalFormatting>
  <conditionalFormatting sqref="AG7:AG11 BH8:BH9 AG14:AG19 BH16:BH18">
    <cfRule type="containsText" dxfId="150" priority="327" stopIfTrue="1" operator="containsText" text="INCUMPLIDA">
      <formula>NOT(ISERROR(SEARCH("INCUMPLIDA",AG7)))</formula>
    </cfRule>
  </conditionalFormatting>
  <conditionalFormatting sqref="AG7:AG11 AG14:AG19">
    <cfRule type="containsText" dxfId="149" priority="326" operator="containsText" text="PENDIENTE">
      <formula>NOT(ISERROR(SEARCH("PENDIENTE",AG7)))</formula>
    </cfRule>
  </conditionalFormatting>
  <conditionalFormatting sqref="AG7:AG11 AG14:AG19">
    <cfRule type="containsText" dxfId="148" priority="325" stopIfTrue="1" operator="containsText" text="PENDIENTE">
      <formula>NOT(ISERROR(SEARCH("PENDIENTE",AG7)))</formula>
    </cfRule>
  </conditionalFormatting>
  <conditionalFormatting sqref="BJ8:BJ9 BJ16:BJ18">
    <cfRule type="containsText" dxfId="147" priority="322" operator="containsText" text="cerrada">
      <formula>NOT(ISERROR(SEARCH("cerrada",BJ8)))</formula>
    </cfRule>
    <cfRule type="containsText" dxfId="146" priority="323" operator="containsText" text="cerrado">
      <formula>NOT(ISERROR(SEARCH("cerrado",BJ8)))</formula>
    </cfRule>
    <cfRule type="containsText" dxfId="145" priority="324" operator="containsText" text="Abierto">
      <formula>NOT(ISERROR(SEARCH("Abierto",BJ8)))</formula>
    </cfRule>
  </conditionalFormatting>
  <conditionalFormatting sqref="BJ8:BJ9 BJ16:BJ18">
    <cfRule type="containsText" dxfId="144" priority="319" operator="containsText" text="cerrada">
      <formula>NOT(ISERROR(SEARCH("cerrada",BJ8)))</formula>
    </cfRule>
    <cfRule type="containsText" dxfId="143" priority="320" operator="containsText" text="cerrado">
      <formula>NOT(ISERROR(SEARCH("cerrado",BJ8)))</formula>
    </cfRule>
    <cfRule type="containsText" dxfId="142" priority="321" operator="containsText" text="Abierto">
      <formula>NOT(ISERROR(SEARCH("Abierto",BJ8)))</formula>
    </cfRule>
  </conditionalFormatting>
  <conditionalFormatting sqref="BJ5:BJ7">
    <cfRule type="containsText" dxfId="141" priority="271" operator="containsText" text="cerrada">
      <formula>NOT(ISERROR(SEARCH("cerrada",BJ5)))</formula>
    </cfRule>
    <cfRule type="containsText" dxfId="140" priority="272" operator="containsText" text="cerrado">
      <formula>NOT(ISERROR(SEARCH("cerrado",BJ5)))</formula>
    </cfRule>
    <cfRule type="containsText" dxfId="139" priority="273" operator="containsText" text="Abierto">
      <formula>NOT(ISERROR(SEARCH("Abierto",BJ5)))</formula>
    </cfRule>
  </conditionalFormatting>
  <conditionalFormatting sqref="BJ5:BJ7">
    <cfRule type="containsText" dxfId="138" priority="268" operator="containsText" text="cerrada">
      <formula>NOT(ISERROR(SEARCH("cerrada",BJ5)))</formula>
    </cfRule>
    <cfRule type="containsText" dxfId="137" priority="269" operator="containsText" text="cerrado">
      <formula>NOT(ISERROR(SEARCH("cerrado",BJ5)))</formula>
    </cfRule>
    <cfRule type="containsText" dxfId="136" priority="270" operator="containsText" text="Abierto">
      <formula>NOT(ISERROR(SEARCH("Abierto",BJ5)))</formula>
    </cfRule>
  </conditionalFormatting>
  <conditionalFormatting sqref="BH5:BH7">
    <cfRule type="containsText" dxfId="135" priority="296" operator="containsText" text="Cumplida">
      <formula>NOT(ISERROR(SEARCH("Cumplida",BH5)))</formula>
    </cfRule>
    <cfRule type="containsText" dxfId="134" priority="297" operator="containsText" text="Pendiente">
      <formula>NOT(ISERROR(SEARCH("Pendiente",BH5)))</formula>
    </cfRule>
    <cfRule type="containsText" dxfId="133" priority="298" operator="containsText" text="Cumplida">
      <formula>NOT(ISERROR(SEARCH("Cumplida",BH5)))</formula>
    </cfRule>
  </conditionalFormatting>
  <conditionalFormatting sqref="BH5:BH7">
    <cfRule type="containsText" dxfId="132" priority="295" stopIfTrue="1" operator="containsText" text="CUMPLIDA">
      <formula>NOT(ISERROR(SEARCH("CUMPLIDA",BH5)))</formula>
    </cfRule>
  </conditionalFormatting>
  <conditionalFormatting sqref="BH5:BH7">
    <cfRule type="containsText" dxfId="131" priority="294" stopIfTrue="1" operator="containsText" text="INCUMPLIDA">
      <formula>NOT(ISERROR(SEARCH("INCUMPLIDA",BH5)))</formula>
    </cfRule>
  </conditionalFormatting>
  <conditionalFormatting sqref="AD5:AD6">
    <cfRule type="containsText" dxfId="130" priority="290" stopIfTrue="1" operator="containsText" text="EN TERMINO">
      <formula>NOT(ISERROR(SEARCH("EN TERMINO",AD5)))</formula>
    </cfRule>
    <cfRule type="containsText" priority="291" operator="containsText" text="AMARILLO">
      <formula>NOT(ISERROR(SEARCH("AMARILLO",AD5)))</formula>
    </cfRule>
    <cfRule type="containsText" dxfId="129" priority="292" stopIfTrue="1" operator="containsText" text="ALERTA">
      <formula>NOT(ISERROR(SEARCH("ALERTA",AD5)))</formula>
    </cfRule>
    <cfRule type="containsText" dxfId="128" priority="293" stopIfTrue="1" operator="containsText" text="OK">
      <formula>NOT(ISERROR(SEARCH("OK",AD5)))</formula>
    </cfRule>
  </conditionalFormatting>
  <conditionalFormatting sqref="AG5:AG6">
    <cfRule type="containsText" dxfId="127" priority="289" operator="containsText" text="PENDIENTE">
      <formula>NOT(ISERROR(SEARCH("PENDIENTE",AG5)))</formula>
    </cfRule>
  </conditionalFormatting>
  <conditionalFormatting sqref="AD5:AD6">
    <cfRule type="containsText" dxfId="126" priority="285" stopIfTrue="1" operator="containsText" text="EN TERMINO">
      <formula>NOT(ISERROR(SEARCH("EN TERMINO",AD5)))</formula>
    </cfRule>
    <cfRule type="containsText" priority="286" operator="containsText" text="AMARILLO">
      <formula>NOT(ISERROR(SEARCH("AMARILLO",AD5)))</formula>
    </cfRule>
    <cfRule type="containsText" dxfId="125" priority="287" stopIfTrue="1" operator="containsText" text="ALERTA">
      <formula>NOT(ISERROR(SEARCH("ALERTA",AD5)))</formula>
    </cfRule>
    <cfRule type="containsText" dxfId="124" priority="288" stopIfTrue="1" operator="containsText" text="OK">
      <formula>NOT(ISERROR(SEARCH("OK",AD5)))</formula>
    </cfRule>
  </conditionalFormatting>
  <conditionalFormatting sqref="AG5:AG6">
    <cfRule type="containsText" dxfId="123" priority="284" stopIfTrue="1" operator="containsText" text="CUMPLIDA">
      <formula>NOT(ISERROR(SEARCH("CUMPLIDA",AG5)))</formula>
    </cfRule>
  </conditionalFormatting>
  <conditionalFormatting sqref="AG5:AG6">
    <cfRule type="containsText" dxfId="122" priority="283" stopIfTrue="1" operator="containsText" text="INCUMPLIDA">
      <formula>NOT(ISERROR(SEARCH("INCUMPLIDA",AG5)))</formula>
    </cfRule>
  </conditionalFormatting>
  <conditionalFormatting sqref="AG5:AG6">
    <cfRule type="containsText" dxfId="121" priority="282" operator="containsText" text="PENDIENTE">
      <formula>NOT(ISERROR(SEARCH("PENDIENTE",AG5)))</formula>
    </cfRule>
  </conditionalFormatting>
  <conditionalFormatting sqref="AG5:AG6">
    <cfRule type="containsText" dxfId="120" priority="281" stopIfTrue="1" operator="containsText" text="PENDIENTE">
      <formula>NOT(ISERROR(SEARCH("PENDIENTE",AG5)))</formula>
    </cfRule>
  </conditionalFormatting>
  <conditionalFormatting sqref="AM5">
    <cfRule type="containsText" dxfId="119" priority="277" stopIfTrue="1" operator="containsText" text="EN TERMINO">
      <formula>NOT(ISERROR(SEARCH("EN TERMINO",AM5)))</formula>
    </cfRule>
    <cfRule type="containsText" priority="278" operator="containsText" text="AMARILLO">
      <formula>NOT(ISERROR(SEARCH("AMARILLO",AM5)))</formula>
    </cfRule>
    <cfRule type="containsText" dxfId="118" priority="279" stopIfTrue="1" operator="containsText" text="ALERTA">
      <formula>NOT(ISERROR(SEARCH("ALERTA",AM5)))</formula>
    </cfRule>
    <cfRule type="containsText" dxfId="117" priority="280" stopIfTrue="1" operator="containsText" text="OK">
      <formula>NOT(ISERROR(SEARCH("OK",AM5)))</formula>
    </cfRule>
  </conditionalFormatting>
  <conditionalFormatting sqref="AP5">
    <cfRule type="containsText" dxfId="116" priority="276" stopIfTrue="1" operator="containsText" text="CUMPLIDA">
      <formula>NOT(ISERROR(SEARCH("CUMPLIDA",AP5)))</formula>
    </cfRule>
  </conditionalFormatting>
  <conditionalFormatting sqref="AP5">
    <cfRule type="containsText" dxfId="115" priority="275" stopIfTrue="1" operator="containsText" text="INCUMPLIDA">
      <formula>NOT(ISERROR(SEARCH("INCUMPLIDA",AP5)))</formula>
    </cfRule>
  </conditionalFormatting>
  <conditionalFormatting sqref="AP5">
    <cfRule type="containsText" dxfId="114" priority="274" stopIfTrue="1" operator="containsText" text="PENDIENTE">
      <formula>NOT(ISERROR(SEARCH("PENDIENTE",AP5)))</formula>
    </cfRule>
  </conditionalFormatting>
  <conditionalFormatting sqref="AD12:AD13">
    <cfRule type="containsText" dxfId="113" priority="264" stopIfTrue="1" operator="containsText" text="EN TERMINO">
      <formula>NOT(ISERROR(SEARCH("EN TERMINO",AD12)))</formula>
    </cfRule>
    <cfRule type="containsText" priority="265" operator="containsText" text="AMARILLO">
      <formula>NOT(ISERROR(SEARCH("AMARILLO",AD12)))</formula>
    </cfRule>
    <cfRule type="containsText" dxfId="112" priority="266" stopIfTrue="1" operator="containsText" text="ALERTA">
      <formula>NOT(ISERROR(SEARCH("ALERTA",AD12)))</formula>
    </cfRule>
    <cfRule type="containsText" dxfId="111" priority="267" stopIfTrue="1" operator="containsText" text="OK">
      <formula>NOT(ISERROR(SEARCH("OK",AD12)))</formula>
    </cfRule>
  </conditionalFormatting>
  <conditionalFormatting sqref="AG12:AG13">
    <cfRule type="containsText" dxfId="110" priority="263" stopIfTrue="1" operator="containsText" text="CUMPLIDA">
      <formula>NOT(ISERROR(SEARCH("CUMPLIDA",AG12)))</formula>
    </cfRule>
  </conditionalFormatting>
  <conditionalFormatting sqref="AG12:AG13">
    <cfRule type="containsText" dxfId="109" priority="262" stopIfTrue="1" operator="containsText" text="INCUMPLIDA">
      <formula>NOT(ISERROR(SEARCH("INCUMPLIDA",AG12)))</formula>
    </cfRule>
  </conditionalFormatting>
  <conditionalFormatting sqref="AG12:AG13">
    <cfRule type="containsText" dxfId="108" priority="261" operator="containsText" text="PENDIENTE">
      <formula>NOT(ISERROR(SEARCH("PENDIENTE",AG12)))</formula>
    </cfRule>
  </conditionalFormatting>
  <conditionalFormatting sqref="AD12:AD13">
    <cfRule type="containsText" dxfId="107" priority="257" stopIfTrue="1" operator="containsText" text="EN TERMINO">
      <formula>NOT(ISERROR(SEARCH("EN TERMINO",AD12)))</formula>
    </cfRule>
    <cfRule type="containsText" priority="258" operator="containsText" text="AMARILLO">
      <formula>NOT(ISERROR(SEARCH("AMARILLO",AD12)))</formula>
    </cfRule>
    <cfRule type="containsText" dxfId="106" priority="259" stopIfTrue="1" operator="containsText" text="ALERTA">
      <formula>NOT(ISERROR(SEARCH("ALERTA",AD12)))</formula>
    </cfRule>
    <cfRule type="containsText" dxfId="105" priority="260" stopIfTrue="1" operator="containsText" text="OK">
      <formula>NOT(ISERROR(SEARCH("OK",AD12)))</formula>
    </cfRule>
  </conditionalFormatting>
  <conditionalFormatting sqref="AG12:AG13">
    <cfRule type="containsText" dxfId="104" priority="256" stopIfTrue="1" operator="containsText" text="CUMPLIDA">
      <formula>NOT(ISERROR(SEARCH("CUMPLIDA",AG12)))</formula>
    </cfRule>
  </conditionalFormatting>
  <conditionalFormatting sqref="AG12:AG13">
    <cfRule type="containsText" dxfId="103" priority="255" stopIfTrue="1" operator="containsText" text="INCUMPLIDA">
      <formula>NOT(ISERROR(SEARCH("INCUMPLIDA",AG12)))</formula>
    </cfRule>
  </conditionalFormatting>
  <conditionalFormatting sqref="AG12:AG13">
    <cfRule type="containsText" dxfId="102" priority="254" operator="containsText" text="PENDIENTE">
      <formula>NOT(ISERROR(SEARCH("PENDIENTE",AG12)))</formula>
    </cfRule>
  </conditionalFormatting>
  <conditionalFormatting sqref="AG12:AG13">
    <cfRule type="containsText" dxfId="101" priority="253" stopIfTrue="1" operator="containsText" text="PENDIENTE">
      <formula>NOT(ISERROR(SEARCH("PENDIENTE",AG12)))</formula>
    </cfRule>
  </conditionalFormatting>
  <conditionalFormatting sqref="AP12:AP13">
    <cfRule type="containsText" dxfId="100" priority="252" stopIfTrue="1" operator="containsText" text="CUMPLIDA">
      <formula>NOT(ISERROR(SEARCH("CUMPLIDA",AP12)))</formula>
    </cfRule>
  </conditionalFormatting>
  <conditionalFormatting sqref="AP12:AP13">
    <cfRule type="containsText" dxfId="99" priority="251" stopIfTrue="1" operator="containsText" text="INCUMPLIDA">
      <formula>NOT(ISERROR(SEARCH("INCUMPLIDA",AP12)))</formula>
    </cfRule>
  </conditionalFormatting>
  <conditionalFormatting sqref="AP12:AP13">
    <cfRule type="containsText" dxfId="98" priority="250" stopIfTrue="1" operator="containsText" text="PENDIENTE">
      <formula>NOT(ISERROR(SEARCH("PENDIENTE",AP12)))</formula>
    </cfRule>
  </conditionalFormatting>
  <conditionalFormatting sqref="BJ12:BJ13">
    <cfRule type="containsText" dxfId="97" priority="247" operator="containsText" text="cerrada">
      <formula>NOT(ISERROR(SEARCH("cerrada",BJ12)))</formula>
    </cfRule>
    <cfRule type="containsText" dxfId="96" priority="248" operator="containsText" text="cerrado">
      <formula>NOT(ISERROR(SEARCH("cerrado",BJ12)))</formula>
    </cfRule>
    <cfRule type="containsText" dxfId="95" priority="249" operator="containsText" text="Abierto">
      <formula>NOT(ISERROR(SEARCH("Abierto",BJ12)))</formula>
    </cfRule>
  </conditionalFormatting>
  <conditionalFormatting sqref="BJ12:BJ13">
    <cfRule type="containsText" dxfId="94" priority="244" operator="containsText" text="cerrada">
      <formula>NOT(ISERROR(SEARCH("cerrada",BJ12)))</formula>
    </cfRule>
    <cfRule type="containsText" dxfId="93" priority="245" operator="containsText" text="cerrado">
      <formula>NOT(ISERROR(SEARCH("cerrado",BJ12)))</formula>
    </cfRule>
    <cfRule type="containsText" dxfId="92" priority="246" operator="containsText" text="Abierto">
      <formula>NOT(ISERROR(SEARCH("Abierto",BJ12)))</formula>
    </cfRule>
  </conditionalFormatting>
  <conditionalFormatting sqref="BH12:BH13">
    <cfRule type="containsText" dxfId="91" priority="241" operator="containsText" text="Cumplida">
      <formula>NOT(ISERROR(SEARCH("Cumplida",BH12)))</formula>
    </cfRule>
    <cfRule type="containsText" dxfId="90" priority="242" operator="containsText" text="Pendiente">
      <formula>NOT(ISERROR(SEARCH("Pendiente",BH12)))</formula>
    </cfRule>
    <cfRule type="containsText" dxfId="89" priority="243" operator="containsText" text="Cumplida">
      <formula>NOT(ISERROR(SEARCH("Cumplida",BH12)))</formula>
    </cfRule>
  </conditionalFormatting>
  <conditionalFormatting sqref="BH12:BH13">
    <cfRule type="containsText" dxfId="88" priority="240" stopIfTrue="1" operator="containsText" text="CUMPLIDA">
      <formula>NOT(ISERROR(SEARCH("CUMPLIDA",BH12)))</formula>
    </cfRule>
  </conditionalFormatting>
  <conditionalFormatting sqref="BH12:BH13">
    <cfRule type="containsText" dxfId="87" priority="239" stopIfTrue="1" operator="containsText" text="INCUMPLIDA">
      <formula>NOT(ISERROR(SEARCH("INCUMPLIDA",BH12)))</formula>
    </cfRule>
  </conditionalFormatting>
  <conditionalFormatting sqref="AM6:AM7">
    <cfRule type="containsText" dxfId="86" priority="213" stopIfTrue="1" operator="containsText" text="EN TERMINO">
      <formula>NOT(ISERROR(SEARCH("EN TERMINO",AM6)))</formula>
    </cfRule>
    <cfRule type="containsText" priority="214" operator="containsText" text="AMARILLO">
      <formula>NOT(ISERROR(SEARCH("AMARILLO",AM6)))</formula>
    </cfRule>
    <cfRule type="containsText" dxfId="85" priority="215" stopIfTrue="1" operator="containsText" text="ALERTA">
      <formula>NOT(ISERROR(SEARCH("ALERTA",AM6)))</formula>
    </cfRule>
    <cfRule type="containsText" dxfId="84" priority="216" stopIfTrue="1" operator="containsText" text="OK">
      <formula>NOT(ISERROR(SEARCH("OK",AM6)))</formula>
    </cfRule>
  </conditionalFormatting>
  <conditionalFormatting sqref="AP6">
    <cfRule type="containsText" dxfId="83" priority="212" stopIfTrue="1" operator="containsText" text="CUMPLIDA">
      <formula>NOT(ISERROR(SEARCH("CUMPLIDA",AP6)))</formula>
    </cfRule>
  </conditionalFormatting>
  <conditionalFormatting sqref="AP6">
    <cfRule type="containsText" dxfId="82" priority="211" stopIfTrue="1" operator="containsText" text="INCUMPLIDA">
      <formula>NOT(ISERROR(SEARCH("INCUMPLIDA",AP6)))</formula>
    </cfRule>
  </conditionalFormatting>
  <conditionalFormatting sqref="AP6">
    <cfRule type="containsText" dxfId="81" priority="210" stopIfTrue="1" operator="containsText" text="PENDIENTE">
      <formula>NOT(ISERROR(SEARCH("PENDIENTE",AP6)))</formula>
    </cfRule>
  </conditionalFormatting>
  <conditionalFormatting sqref="AP7">
    <cfRule type="containsText" dxfId="80" priority="209" stopIfTrue="1" operator="containsText" text="CUMPLIDA">
      <formula>NOT(ISERROR(SEARCH("CUMPLIDA",AP7)))</formula>
    </cfRule>
  </conditionalFormatting>
  <conditionalFormatting sqref="AP7">
    <cfRule type="containsText" dxfId="79" priority="208" stopIfTrue="1" operator="containsText" text="INCUMPLIDA">
      <formula>NOT(ISERROR(SEARCH("INCUMPLIDA",AP7)))</formula>
    </cfRule>
  </conditionalFormatting>
  <conditionalFormatting sqref="AP7">
    <cfRule type="containsText" dxfId="78" priority="207" stopIfTrue="1" operator="containsText" text="PENDIENTE">
      <formula>NOT(ISERROR(SEARCH("PENDIENTE",AP7)))</formula>
    </cfRule>
  </conditionalFormatting>
  <conditionalFormatting sqref="AM12:AM13">
    <cfRule type="containsText" dxfId="77" priority="203" stopIfTrue="1" operator="containsText" text="EN TERMINO">
      <formula>NOT(ISERROR(SEARCH("EN TERMINO",AM12)))</formula>
    </cfRule>
    <cfRule type="containsText" priority="204" operator="containsText" text="AMARILLO">
      <formula>NOT(ISERROR(SEARCH("AMARILLO",AM12)))</formula>
    </cfRule>
    <cfRule type="containsText" dxfId="76" priority="205" stopIfTrue="1" operator="containsText" text="ALERTA">
      <formula>NOT(ISERROR(SEARCH("ALERTA",AM12)))</formula>
    </cfRule>
    <cfRule type="containsText" dxfId="75" priority="206" stopIfTrue="1" operator="containsText" text="OK">
      <formula>NOT(ISERROR(SEARCH("OK",AM12)))</formula>
    </cfRule>
  </conditionalFormatting>
  <conditionalFormatting sqref="AM10:AM11">
    <cfRule type="containsText" dxfId="74" priority="199" stopIfTrue="1" operator="containsText" text="EN TERMINO">
      <formula>NOT(ISERROR(SEARCH("EN TERMINO",AM10)))</formula>
    </cfRule>
    <cfRule type="containsText" priority="200" operator="containsText" text="AMARILLO">
      <formula>NOT(ISERROR(SEARCH("AMARILLO",AM10)))</formula>
    </cfRule>
    <cfRule type="containsText" dxfId="73" priority="201" stopIfTrue="1" operator="containsText" text="ALERTA">
      <formula>NOT(ISERROR(SEARCH("ALERTA",AM10)))</formula>
    </cfRule>
    <cfRule type="containsText" dxfId="72" priority="202" stopIfTrue="1" operator="containsText" text="OK">
      <formula>NOT(ISERROR(SEARCH("OK",AM10)))</formula>
    </cfRule>
  </conditionalFormatting>
  <conditionalFormatting sqref="AM14:AM15">
    <cfRule type="containsText" dxfId="71" priority="195" stopIfTrue="1" operator="containsText" text="EN TERMINO">
      <formula>NOT(ISERROR(SEARCH("EN TERMINO",AM14)))</formula>
    </cfRule>
    <cfRule type="containsText" priority="196" operator="containsText" text="AMARILLO">
      <formula>NOT(ISERROR(SEARCH("AMARILLO",AM14)))</formula>
    </cfRule>
    <cfRule type="containsText" dxfId="70" priority="197" stopIfTrue="1" operator="containsText" text="ALERTA">
      <formula>NOT(ISERROR(SEARCH("ALERTA",AM14)))</formula>
    </cfRule>
    <cfRule type="containsText" dxfId="69" priority="198" stopIfTrue="1" operator="containsText" text="OK">
      <formula>NOT(ISERROR(SEARCH("OK",AM14)))</formula>
    </cfRule>
  </conditionalFormatting>
  <conditionalFormatting sqref="AM19">
    <cfRule type="containsText" dxfId="68" priority="191" stopIfTrue="1" operator="containsText" text="EN TERMINO">
      <formula>NOT(ISERROR(SEARCH("EN TERMINO",AM19)))</formula>
    </cfRule>
    <cfRule type="containsText" priority="192" operator="containsText" text="AMARILLO">
      <formula>NOT(ISERROR(SEARCH("AMARILLO",AM19)))</formula>
    </cfRule>
    <cfRule type="containsText" dxfId="67" priority="193" stopIfTrue="1" operator="containsText" text="ALERTA">
      <formula>NOT(ISERROR(SEARCH("ALERTA",AM19)))</formula>
    </cfRule>
    <cfRule type="containsText" dxfId="66" priority="194" stopIfTrue="1" operator="containsText" text="OK">
      <formula>NOT(ISERROR(SEARCH("OK",AM19)))</formula>
    </cfRule>
  </conditionalFormatting>
  <conditionalFormatting sqref="AP10:AP11">
    <cfRule type="containsText" dxfId="65" priority="187" stopIfTrue="1" operator="containsText" text="CUMPLIDA">
      <formula>NOT(ISERROR(SEARCH("CUMPLIDA",AP10)))</formula>
    </cfRule>
  </conditionalFormatting>
  <conditionalFormatting sqref="AP10:AP11">
    <cfRule type="containsText" dxfId="64" priority="186" stopIfTrue="1" operator="containsText" text="INCUMPLIDA">
      <formula>NOT(ISERROR(SEARCH("INCUMPLIDA",AP10)))</formula>
    </cfRule>
  </conditionalFormatting>
  <conditionalFormatting sqref="AP10:AP11">
    <cfRule type="containsText" dxfId="63" priority="185" stopIfTrue="1" operator="containsText" text="PENDIENTE">
      <formula>NOT(ISERROR(SEARCH("PENDIENTE",AP10)))</formula>
    </cfRule>
  </conditionalFormatting>
  <conditionalFormatting sqref="AP19">
    <cfRule type="containsText" dxfId="62" priority="174" stopIfTrue="1" operator="containsText" text="CUMPLIDA">
      <formula>NOT(ISERROR(SEARCH("CUMPLIDA",AP19)))</formula>
    </cfRule>
  </conditionalFormatting>
  <conditionalFormatting sqref="AP19">
    <cfRule type="containsText" dxfId="61" priority="173" stopIfTrue="1" operator="containsText" text="INCUMPLIDA">
      <formula>NOT(ISERROR(SEARCH("INCUMPLIDA",AP19)))</formula>
    </cfRule>
  </conditionalFormatting>
  <conditionalFormatting sqref="AP19">
    <cfRule type="containsText" dxfId="60" priority="172" stopIfTrue="1" operator="containsText" text="PENDIENTE">
      <formula>NOT(ISERROR(SEARCH("PENDIENTE",AP19)))</formula>
    </cfRule>
  </conditionalFormatting>
  <conditionalFormatting sqref="BJ10:BJ11">
    <cfRule type="containsText" dxfId="59" priority="138" operator="containsText" text="cerrada">
      <formula>NOT(ISERROR(SEARCH("cerrada",BJ10)))</formula>
    </cfRule>
    <cfRule type="containsText" dxfId="58" priority="139" operator="containsText" text="cerrado">
      <formula>NOT(ISERROR(SEARCH("cerrado",BJ10)))</formula>
    </cfRule>
    <cfRule type="containsText" dxfId="57" priority="140" operator="containsText" text="Abierto">
      <formula>NOT(ISERROR(SEARCH("Abierto",BJ10)))</formula>
    </cfRule>
  </conditionalFormatting>
  <conditionalFormatting sqref="BJ10:BJ11">
    <cfRule type="containsText" dxfId="56" priority="135" operator="containsText" text="cerrada">
      <formula>NOT(ISERROR(SEARCH("cerrada",BJ10)))</formula>
    </cfRule>
    <cfRule type="containsText" dxfId="55" priority="136" operator="containsText" text="cerrado">
      <formula>NOT(ISERROR(SEARCH("cerrado",BJ10)))</formula>
    </cfRule>
    <cfRule type="containsText" dxfId="54" priority="137" operator="containsText" text="Abierto">
      <formula>NOT(ISERROR(SEARCH("Abierto",BJ10)))</formula>
    </cfRule>
  </conditionalFormatting>
  <conditionalFormatting sqref="BH10:BH11">
    <cfRule type="containsText" dxfId="53" priority="132" operator="containsText" text="Cumplida">
      <formula>NOT(ISERROR(SEARCH("Cumplida",BH10)))</formula>
    </cfRule>
    <cfRule type="containsText" dxfId="52" priority="133" operator="containsText" text="Pendiente">
      <formula>NOT(ISERROR(SEARCH("Pendiente",BH10)))</formula>
    </cfRule>
    <cfRule type="containsText" dxfId="51" priority="134" operator="containsText" text="Cumplida">
      <formula>NOT(ISERROR(SEARCH("Cumplida",BH10)))</formula>
    </cfRule>
  </conditionalFormatting>
  <conditionalFormatting sqref="BH10:BH11">
    <cfRule type="containsText" dxfId="50" priority="131" stopIfTrue="1" operator="containsText" text="CUMPLIDA">
      <formula>NOT(ISERROR(SEARCH("CUMPLIDA",BH10)))</formula>
    </cfRule>
  </conditionalFormatting>
  <conditionalFormatting sqref="BH10:BH11">
    <cfRule type="containsText" dxfId="49" priority="130" stopIfTrue="1" operator="containsText" text="INCUMPLIDA">
      <formula>NOT(ISERROR(SEARCH("INCUMPLIDA",BH10)))</formula>
    </cfRule>
  </conditionalFormatting>
  <conditionalFormatting sqref="AV10:AV11">
    <cfRule type="containsText" dxfId="48" priority="125" stopIfTrue="1" operator="containsText" text="EN TERMINO">
      <formula>NOT(ISERROR(SEARCH("EN TERMINO",AV10)))</formula>
    </cfRule>
    <cfRule type="containsText" priority="126" operator="containsText" text="AMARILLO">
      <formula>NOT(ISERROR(SEARCH("AMARILLO",AV10)))</formula>
    </cfRule>
    <cfRule type="containsText" dxfId="47" priority="127" stopIfTrue="1" operator="containsText" text="ALERTA">
      <formula>NOT(ISERROR(SEARCH("ALERTA",AV10)))</formula>
    </cfRule>
    <cfRule type="containsText" dxfId="46" priority="128" stopIfTrue="1" operator="containsText" text="OK">
      <formula>NOT(ISERROR(SEARCH("OK",AV10)))</formula>
    </cfRule>
  </conditionalFormatting>
  <conditionalFormatting sqref="AV10:AV11">
    <cfRule type="dataBar" priority="129">
      <dataBar>
        <cfvo type="min"/>
        <cfvo type="max"/>
        <color rgb="FF638EC6"/>
      </dataBar>
    </cfRule>
  </conditionalFormatting>
  <conditionalFormatting sqref="AV10:AV11">
    <cfRule type="containsText" dxfId="45" priority="121" stopIfTrue="1" operator="containsText" text="EN TERMINO">
      <formula>NOT(ISERROR(SEARCH("EN TERMINO",AV10)))</formula>
    </cfRule>
    <cfRule type="containsText" priority="122" operator="containsText" text="AMARILLO">
      <formula>NOT(ISERROR(SEARCH("AMARILLO",AV10)))</formula>
    </cfRule>
    <cfRule type="containsText" dxfId="44" priority="123" stopIfTrue="1" operator="containsText" text="ALERTA">
      <formula>NOT(ISERROR(SEARCH("ALERTA",AV10)))</formula>
    </cfRule>
    <cfRule type="containsText" dxfId="43" priority="124" stopIfTrue="1" operator="containsText" text="OK">
      <formula>NOT(ISERROR(SEARCH("OK",AV10)))</formula>
    </cfRule>
  </conditionalFormatting>
  <conditionalFormatting sqref="AV10:AV11">
    <cfRule type="dataBar" priority="120">
      <dataBar>
        <cfvo type="min"/>
        <cfvo type="max"/>
        <color rgb="FF638EC6"/>
      </dataBar>
    </cfRule>
  </conditionalFormatting>
  <conditionalFormatting sqref="AY10:AY11">
    <cfRule type="containsText" dxfId="42" priority="119" stopIfTrue="1" operator="containsText" text="CUMPLIDA">
      <formula>NOT(ISERROR(SEARCH("CUMPLIDA",AY10)))</formula>
    </cfRule>
  </conditionalFormatting>
  <conditionalFormatting sqref="AY10:AY11">
    <cfRule type="containsText" dxfId="41" priority="118" stopIfTrue="1" operator="containsText" text="INCUMPLIDA">
      <formula>NOT(ISERROR(SEARCH("INCUMPLIDA",AY10)))</formula>
    </cfRule>
  </conditionalFormatting>
  <conditionalFormatting sqref="AY10:AY11">
    <cfRule type="containsText" dxfId="40" priority="117" stopIfTrue="1" operator="containsText" text="PENDIENTE">
      <formula>NOT(ISERROR(SEARCH("PENDIENTE",AY10)))</formula>
    </cfRule>
  </conditionalFormatting>
  <conditionalFormatting sqref="BJ14:BJ15">
    <cfRule type="containsText" dxfId="39" priority="114" operator="containsText" text="cerrada">
      <formula>NOT(ISERROR(SEARCH("cerrada",BJ14)))</formula>
    </cfRule>
    <cfRule type="containsText" dxfId="38" priority="115" operator="containsText" text="cerrado">
      <formula>NOT(ISERROR(SEARCH("cerrado",BJ14)))</formula>
    </cfRule>
    <cfRule type="containsText" dxfId="37" priority="116" operator="containsText" text="Abierto">
      <formula>NOT(ISERROR(SEARCH("Abierto",BJ14)))</formula>
    </cfRule>
  </conditionalFormatting>
  <conditionalFormatting sqref="BJ14:BJ15">
    <cfRule type="containsText" dxfId="36" priority="111" operator="containsText" text="cerrada">
      <formula>NOT(ISERROR(SEARCH("cerrada",BJ14)))</formula>
    </cfRule>
    <cfRule type="containsText" dxfId="35" priority="112" operator="containsText" text="cerrado">
      <formula>NOT(ISERROR(SEARCH("cerrado",BJ14)))</formula>
    </cfRule>
    <cfRule type="containsText" dxfId="34" priority="113" operator="containsText" text="Abierto">
      <formula>NOT(ISERROR(SEARCH("Abierto",BJ14)))</formula>
    </cfRule>
  </conditionalFormatting>
  <conditionalFormatting sqref="BH14:BH15">
    <cfRule type="containsText" dxfId="33" priority="108" operator="containsText" text="Cumplida">
      <formula>NOT(ISERROR(SEARCH("Cumplida",BH14)))</formula>
    </cfRule>
    <cfRule type="containsText" dxfId="32" priority="109" operator="containsText" text="Pendiente">
      <formula>NOT(ISERROR(SEARCH("Pendiente",BH14)))</formula>
    </cfRule>
    <cfRule type="containsText" dxfId="31" priority="110" operator="containsText" text="Cumplida">
      <formula>NOT(ISERROR(SEARCH("Cumplida",BH14)))</formula>
    </cfRule>
  </conditionalFormatting>
  <conditionalFormatting sqref="BH14:BH15">
    <cfRule type="containsText" dxfId="30" priority="107" stopIfTrue="1" operator="containsText" text="CUMPLIDA">
      <formula>NOT(ISERROR(SEARCH("CUMPLIDA",BH14)))</formula>
    </cfRule>
  </conditionalFormatting>
  <conditionalFormatting sqref="BH14:BH15">
    <cfRule type="containsText" dxfId="29" priority="106" stopIfTrue="1" operator="containsText" text="INCUMPLIDA">
      <formula>NOT(ISERROR(SEARCH("INCUMPLIDA",BH14)))</formula>
    </cfRule>
  </conditionalFormatting>
  <conditionalFormatting sqref="AV14:AV15">
    <cfRule type="containsText" dxfId="28" priority="101" stopIfTrue="1" operator="containsText" text="EN TERMINO">
      <formula>NOT(ISERROR(SEARCH("EN TERMINO",AV14)))</formula>
    </cfRule>
    <cfRule type="containsText" priority="102" operator="containsText" text="AMARILLO">
      <formula>NOT(ISERROR(SEARCH("AMARILLO",AV14)))</formula>
    </cfRule>
    <cfRule type="containsText" dxfId="27" priority="103" stopIfTrue="1" operator="containsText" text="ALERTA">
      <formula>NOT(ISERROR(SEARCH("ALERTA",AV14)))</formula>
    </cfRule>
    <cfRule type="containsText" dxfId="26" priority="104" stopIfTrue="1" operator="containsText" text="OK">
      <formula>NOT(ISERROR(SEARCH("OK",AV14)))</formula>
    </cfRule>
  </conditionalFormatting>
  <conditionalFormatting sqref="AV14:AV15">
    <cfRule type="dataBar" priority="105">
      <dataBar>
        <cfvo type="min"/>
        <cfvo type="max"/>
        <color rgb="FF638EC6"/>
      </dataBar>
    </cfRule>
  </conditionalFormatting>
  <conditionalFormatting sqref="AV14:AV15">
    <cfRule type="containsText" dxfId="25" priority="97" stopIfTrue="1" operator="containsText" text="EN TERMINO">
      <formula>NOT(ISERROR(SEARCH("EN TERMINO",AV14)))</formula>
    </cfRule>
    <cfRule type="containsText" priority="98" operator="containsText" text="AMARILLO">
      <formula>NOT(ISERROR(SEARCH("AMARILLO",AV14)))</formula>
    </cfRule>
    <cfRule type="containsText" dxfId="24" priority="99" stopIfTrue="1" operator="containsText" text="ALERTA">
      <formula>NOT(ISERROR(SEARCH("ALERTA",AV14)))</formula>
    </cfRule>
    <cfRule type="containsText" dxfId="23" priority="100" stopIfTrue="1" operator="containsText" text="OK">
      <formula>NOT(ISERROR(SEARCH("OK",AV14)))</formula>
    </cfRule>
  </conditionalFormatting>
  <conditionalFormatting sqref="AV14:AV15">
    <cfRule type="dataBar" priority="96">
      <dataBar>
        <cfvo type="min"/>
        <cfvo type="max"/>
        <color rgb="FF638EC6"/>
      </dataBar>
    </cfRule>
  </conditionalFormatting>
  <conditionalFormatting sqref="AY14:AY15">
    <cfRule type="containsText" dxfId="22" priority="95" stopIfTrue="1" operator="containsText" text="CUMPLIDA">
      <formula>NOT(ISERROR(SEARCH("CUMPLIDA",AY14)))</formula>
    </cfRule>
  </conditionalFormatting>
  <conditionalFormatting sqref="AY14:AY15">
    <cfRule type="containsText" dxfId="21" priority="94" stopIfTrue="1" operator="containsText" text="INCUMPLIDA">
      <formula>NOT(ISERROR(SEARCH("INCUMPLIDA",AY14)))</formula>
    </cfRule>
  </conditionalFormatting>
  <conditionalFormatting sqref="AY14:AY15">
    <cfRule type="containsText" dxfId="20" priority="93" stopIfTrue="1" operator="containsText" text="PENDIENTE">
      <formula>NOT(ISERROR(SEARCH("PENDIENTE",AY14)))</formula>
    </cfRule>
  </conditionalFormatting>
  <conditionalFormatting sqref="BJ19">
    <cfRule type="containsText" dxfId="19" priority="90" operator="containsText" text="cerrada">
      <formula>NOT(ISERROR(SEARCH("cerrada",BJ19)))</formula>
    </cfRule>
    <cfRule type="containsText" dxfId="18" priority="91" operator="containsText" text="cerrado">
      <formula>NOT(ISERROR(SEARCH("cerrado",BJ19)))</formula>
    </cfRule>
    <cfRule type="containsText" dxfId="17" priority="92" operator="containsText" text="Abierto">
      <formula>NOT(ISERROR(SEARCH("Abierto",BJ19)))</formula>
    </cfRule>
  </conditionalFormatting>
  <conditionalFormatting sqref="BJ19">
    <cfRule type="containsText" dxfId="16" priority="87" operator="containsText" text="cerrada">
      <formula>NOT(ISERROR(SEARCH("cerrada",BJ19)))</formula>
    </cfRule>
    <cfRule type="containsText" dxfId="15" priority="88" operator="containsText" text="cerrado">
      <formula>NOT(ISERROR(SEARCH("cerrado",BJ19)))</formula>
    </cfRule>
    <cfRule type="containsText" dxfId="14" priority="89" operator="containsText" text="Abierto">
      <formula>NOT(ISERROR(SEARCH("Abierto",BJ19)))</formula>
    </cfRule>
  </conditionalFormatting>
  <conditionalFormatting sqref="BH19">
    <cfRule type="containsText" dxfId="13" priority="84" operator="containsText" text="Cumplida">
      <formula>NOT(ISERROR(SEARCH("Cumplida",BH19)))</formula>
    </cfRule>
    <cfRule type="containsText" dxfId="12" priority="85" operator="containsText" text="Pendiente">
      <formula>NOT(ISERROR(SEARCH("Pendiente",BH19)))</formula>
    </cfRule>
    <cfRule type="containsText" dxfId="11" priority="86" operator="containsText" text="Cumplida">
      <formula>NOT(ISERROR(SEARCH("Cumplida",BH19)))</formula>
    </cfRule>
  </conditionalFormatting>
  <conditionalFormatting sqref="BH19">
    <cfRule type="containsText" dxfId="10" priority="83" stopIfTrue="1" operator="containsText" text="CUMPLIDA">
      <formula>NOT(ISERROR(SEARCH("CUMPLIDA",BH19)))</formula>
    </cfRule>
  </conditionalFormatting>
  <conditionalFormatting sqref="BH19">
    <cfRule type="containsText" dxfId="9" priority="82" stopIfTrue="1" operator="containsText" text="INCUMPLIDA">
      <formula>NOT(ISERROR(SEARCH("INCUMPLIDA",BH19)))</formula>
    </cfRule>
  </conditionalFormatting>
  <conditionalFormatting sqref="AV19">
    <cfRule type="containsText" dxfId="8" priority="77" stopIfTrue="1" operator="containsText" text="EN TERMINO">
      <formula>NOT(ISERROR(SEARCH("EN TERMINO",AV19)))</formula>
    </cfRule>
    <cfRule type="containsText" priority="78" operator="containsText" text="AMARILLO">
      <formula>NOT(ISERROR(SEARCH("AMARILLO",AV19)))</formula>
    </cfRule>
    <cfRule type="containsText" dxfId="7" priority="79" stopIfTrue="1" operator="containsText" text="ALERTA">
      <formula>NOT(ISERROR(SEARCH("ALERTA",AV19)))</formula>
    </cfRule>
    <cfRule type="containsText" dxfId="6" priority="80" stopIfTrue="1" operator="containsText" text="OK">
      <formula>NOT(ISERROR(SEARCH("OK",AV19)))</formula>
    </cfRule>
  </conditionalFormatting>
  <conditionalFormatting sqref="AV19">
    <cfRule type="dataBar" priority="81">
      <dataBar>
        <cfvo type="min"/>
        <cfvo type="max"/>
        <color rgb="FF638EC6"/>
      </dataBar>
    </cfRule>
  </conditionalFormatting>
  <conditionalFormatting sqref="AV19">
    <cfRule type="containsText" dxfId="5" priority="73" stopIfTrue="1" operator="containsText" text="EN TERMINO">
      <formula>NOT(ISERROR(SEARCH("EN TERMINO",AV19)))</formula>
    </cfRule>
    <cfRule type="containsText" priority="74" operator="containsText" text="AMARILLO">
      <formula>NOT(ISERROR(SEARCH("AMARILLO",AV19)))</formula>
    </cfRule>
    <cfRule type="containsText" dxfId="4" priority="75" stopIfTrue="1" operator="containsText" text="ALERTA">
      <formula>NOT(ISERROR(SEARCH("ALERTA",AV19)))</formula>
    </cfRule>
    <cfRule type="containsText" dxfId="3" priority="76" stopIfTrue="1" operator="containsText" text="OK">
      <formula>NOT(ISERROR(SEARCH("OK",AV19)))</formula>
    </cfRule>
  </conditionalFormatting>
  <conditionalFormatting sqref="AV19">
    <cfRule type="dataBar" priority="72">
      <dataBar>
        <cfvo type="min"/>
        <cfvo type="max"/>
        <color rgb="FF638EC6"/>
      </dataBar>
    </cfRule>
  </conditionalFormatting>
  <conditionalFormatting sqref="AY19">
    <cfRule type="containsText" dxfId="2" priority="71" stopIfTrue="1" operator="containsText" text="CUMPLIDA">
      <formula>NOT(ISERROR(SEARCH("CUMPLIDA",AY19)))</formula>
    </cfRule>
  </conditionalFormatting>
  <conditionalFormatting sqref="AY19">
    <cfRule type="containsText" dxfId="1" priority="70" stopIfTrue="1" operator="containsText" text="INCUMPLIDA">
      <formula>NOT(ISERROR(SEARCH("INCUMPLIDA",AY19)))</formula>
    </cfRule>
  </conditionalFormatting>
  <conditionalFormatting sqref="AY19">
    <cfRule type="containsText" dxfId="0" priority="69" stopIfTrue="1" operator="containsText" text="PENDIENTE">
      <formula>NOT(ISERROR(SEARCH("PENDIENTE",AY19)))</formula>
    </cfRule>
  </conditionalFormatting>
  <dataValidations count="12">
    <dataValidation type="list" allowBlank="1" showInputMessage="1" showErrorMessage="1" sqref="H31:H35 H129:H136 P77:P78 H90:H108 P82:P94 P70 P35:P54 P109:P128 P137:P173 P57:P66 H50:H57 H62:H81 P5:P33" xr:uid="{00000000-0002-0000-03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24 W53:X53 W38:X44 AE5:AE13 AE19" xr:uid="{00000000-0002-0000-03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11:I119 I59 I28:I30 I36:I45 I47:I57 I20:I24 I5:I19" xr:uid="{00000000-0002-0000-03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09:K112 S43:S45 S24 S6 K36:K41 S12:S13 S36:S41 K28 S28 U53 L43 L41 K53 K43:K45 K24 K12:K13 S19 J11 K19 K5:K7" xr:uid="{00000000-0002-0000-03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09:I110" xr:uid="{00000000-0002-0000-03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42 J12:J19 J28:J29 S29 J36:J37 J39:J49 S42 K29 J20:J24 J5:J10" xr:uid="{00000000-0002-0000-03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20:S23 K14:K18 K20:K23 L45 L38 L41 S14:S18 S7:S11 K8:K11 S5" xr:uid="{00000000-0002-0000-03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1 M36 M38:M45 M20:M24 M5:M19" xr:uid="{00000000-0002-0000-03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36:X36 W20:X24 W5:X19" xr:uid="{00000000-0002-0000-03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38:V45 W28:X28 W45:X45 V37:X37 V36 V20:V24 V5:V19" xr:uid="{00000000-0002-0000-03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52 V28 L36:L37 L39:L40 L42 L44 L5:L19 L20:L24" xr:uid="{00000000-0002-0000-0300-00000A000000}">
      <formula1>0</formula1>
      <formula2>390</formula2>
    </dataValidation>
    <dataValidation type="list" allowBlank="1" showInputMessage="1" showErrorMessage="1" sqref="N20:N173 N5:N19" xr:uid="{00000000-0002-0000-0300-00000B000000}">
      <formula1>"Correctiva, Preventiva, Acción de mejora"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2022-06-14T19:53:13Z</dcterms:modified>
  <cp:category/>
  <cp:contentStatus/>
</cp:coreProperties>
</file>